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85" windowHeight="10785"/>
  </bookViews>
  <sheets>
    <sheet name="All data" sheetId="1" r:id="rId1"/>
    <sheet name="Лист5" sheetId="6" state="hidden" r:id="rId2"/>
  </sheets>
  <definedNames>
    <definedName name="_xlnm._FilterDatabase" localSheetId="0" hidden="1">'All data'!$A$2:$CD$91</definedName>
  </definedNames>
  <calcPr calcId="114210"/>
</workbook>
</file>

<file path=xl/calcChain.xml><?xml version="1.0" encoding="utf-8"?>
<calcChain xmlns="http://schemas.openxmlformats.org/spreadsheetml/2006/main">
  <c r="AZ88" i="1"/>
  <c r="AZ89"/>
  <c r="AZ90"/>
  <c r="AZ68"/>
  <c r="AZ69"/>
  <c r="AZ71"/>
  <c r="AZ72"/>
  <c r="AZ73"/>
  <c r="AZ75"/>
  <c r="AZ76"/>
  <c r="AZ77"/>
  <c r="AZ79"/>
  <c r="AZ80"/>
  <c r="AZ81"/>
  <c r="AZ82"/>
  <c r="AZ84"/>
  <c r="AZ85"/>
  <c r="AZ86"/>
  <c r="AZ87"/>
  <c r="AZ60"/>
  <c r="AZ61"/>
  <c r="AZ8"/>
  <c r="AZ9"/>
  <c r="AZ14"/>
  <c r="AZ17"/>
  <c r="AZ22"/>
  <c r="AZ30"/>
  <c r="AZ34"/>
  <c r="AZ37"/>
  <c r="AZ46"/>
  <c r="AZ47"/>
  <c r="AZ67"/>
  <c r="AZ70"/>
  <c r="AZ74"/>
  <c r="AZ78"/>
  <c r="AZ83"/>
  <c r="AZ62"/>
  <c r="AZ63"/>
  <c r="AZ64"/>
  <c r="AZ66"/>
  <c r="AZ25"/>
  <c r="AZ26"/>
  <c r="AZ27"/>
  <c r="AZ28"/>
  <c r="AZ29"/>
  <c r="AZ31"/>
  <c r="AZ32"/>
  <c r="AZ33"/>
  <c r="AZ35"/>
  <c r="AZ36"/>
  <c r="AZ38"/>
  <c r="AZ39"/>
  <c r="AZ40"/>
  <c r="AZ41"/>
  <c r="AZ42"/>
  <c r="AZ43"/>
  <c r="AZ44"/>
  <c r="AZ45"/>
  <c r="AZ49"/>
  <c r="AZ50"/>
  <c r="AZ51"/>
  <c r="AZ52"/>
  <c r="AZ53"/>
  <c r="AZ54"/>
  <c r="AZ55"/>
  <c r="AZ56"/>
  <c r="AZ57"/>
  <c r="AZ58"/>
  <c r="AZ59"/>
  <c r="AZ18"/>
  <c r="AZ19"/>
  <c r="AZ20"/>
  <c r="AZ21"/>
  <c r="AZ48"/>
  <c r="AZ65"/>
  <c r="AZ23"/>
  <c r="AZ24"/>
  <c r="AZ11"/>
  <c r="AZ12"/>
  <c r="AZ13"/>
  <c r="AZ15"/>
  <c r="AZ16"/>
  <c r="AZ10"/>
  <c r="AX69"/>
  <c r="AX71"/>
  <c r="AX72"/>
  <c r="AX73"/>
  <c r="AX75"/>
  <c r="AX76"/>
  <c r="AX77"/>
  <c r="AX79"/>
  <c r="AX80"/>
  <c r="AX81"/>
  <c r="AX82"/>
  <c r="AX84"/>
  <c r="AX85"/>
  <c r="AX86"/>
  <c r="AX87"/>
  <c r="AX88"/>
  <c r="AX89"/>
  <c r="AX90"/>
  <c r="AX9"/>
  <c r="AX14"/>
  <c r="AX17"/>
  <c r="AX22"/>
  <c r="AX30"/>
  <c r="AX34"/>
  <c r="AX37"/>
  <c r="AX46"/>
  <c r="AX47"/>
  <c r="AX67"/>
  <c r="AX70"/>
  <c r="AX74"/>
  <c r="AX78"/>
  <c r="AX83"/>
  <c r="AX62"/>
  <c r="AX63"/>
  <c r="AX64"/>
  <c r="AX66"/>
  <c r="AX68"/>
  <c r="AX11"/>
  <c r="AX12"/>
  <c r="AX13"/>
  <c r="AX15"/>
  <c r="AX16"/>
  <c r="AX18"/>
  <c r="AX19"/>
  <c r="AX20"/>
  <c r="AX21"/>
  <c r="AX48"/>
  <c r="AX65"/>
  <c r="AX23"/>
  <c r="AX24"/>
  <c r="AX25"/>
  <c r="AX26"/>
  <c r="AX27"/>
  <c r="AX28"/>
  <c r="AX29"/>
  <c r="AX31"/>
  <c r="AX32"/>
  <c r="AX33"/>
  <c r="AX35"/>
  <c r="AX36"/>
  <c r="AX38"/>
  <c r="AX39"/>
  <c r="AX40"/>
  <c r="AX41"/>
  <c r="AX42"/>
  <c r="AX43"/>
  <c r="AX44"/>
  <c r="AX45"/>
  <c r="AX49"/>
  <c r="AX50"/>
  <c r="AX51"/>
  <c r="AX52"/>
  <c r="AX53"/>
  <c r="AX54"/>
  <c r="AX55"/>
  <c r="AX56"/>
  <c r="AX57"/>
  <c r="AX58"/>
  <c r="AX59"/>
  <c r="AX60"/>
  <c r="AX61"/>
  <c r="AX8"/>
  <c r="AX10"/>
  <c r="AV87"/>
  <c r="AV88"/>
  <c r="AV89"/>
  <c r="AV90"/>
  <c r="AV27"/>
  <c r="AV28"/>
  <c r="AV29"/>
  <c r="AV31"/>
  <c r="AV32"/>
  <c r="AV33"/>
  <c r="AV35"/>
  <c r="AV36"/>
  <c r="AV38"/>
  <c r="AV39"/>
  <c r="AV40"/>
  <c r="AV41"/>
  <c r="AV42"/>
  <c r="AV43"/>
  <c r="AV44"/>
  <c r="AV45"/>
  <c r="AV49"/>
  <c r="AV50"/>
  <c r="AV51"/>
  <c r="AV52"/>
  <c r="AV53"/>
  <c r="AV54"/>
  <c r="AV55"/>
  <c r="AV56"/>
  <c r="AV57"/>
  <c r="AV58"/>
  <c r="AV59"/>
  <c r="AV60"/>
  <c r="AV61"/>
  <c r="AV8"/>
  <c r="AV9"/>
  <c r="AV14"/>
  <c r="AV17"/>
  <c r="AV22"/>
  <c r="AV30"/>
  <c r="AV34"/>
  <c r="AV37"/>
  <c r="AV46"/>
  <c r="AV47"/>
  <c r="AV67"/>
  <c r="AV70"/>
  <c r="AV74"/>
  <c r="AV78"/>
  <c r="AV83"/>
  <c r="AV62"/>
  <c r="AV63"/>
  <c r="AV64"/>
  <c r="AV66"/>
  <c r="AV68"/>
  <c r="AV69"/>
  <c r="AV71"/>
  <c r="AV72"/>
  <c r="AV73"/>
  <c r="AV75"/>
  <c r="AV76"/>
  <c r="AV77"/>
  <c r="AV79"/>
  <c r="AV80"/>
  <c r="AV81"/>
  <c r="AV82"/>
  <c r="AV84"/>
  <c r="AV85"/>
  <c r="AV86"/>
  <c r="AV11"/>
  <c r="AV12"/>
  <c r="AV13"/>
  <c r="AV15"/>
  <c r="AV16"/>
  <c r="AV18"/>
  <c r="AY18"/>
  <c r="AV19"/>
  <c r="AV20"/>
  <c r="BB20"/>
  <c r="BC20"/>
  <c r="AV21"/>
  <c r="AV48"/>
  <c r="AV65"/>
  <c r="AV23"/>
  <c r="AV24"/>
  <c r="AV25"/>
  <c r="AV26"/>
  <c r="AV10"/>
  <c r="BB88"/>
  <c r="BC88"/>
  <c r="AY79"/>
  <c r="AY57"/>
  <c r="AY62"/>
  <c r="AY42"/>
  <c r="AY12"/>
  <c r="AY70"/>
  <c r="AY38"/>
  <c r="AY84"/>
  <c r="AY61"/>
  <c r="BB12"/>
  <c r="BC12"/>
  <c r="BB76"/>
  <c r="BC76"/>
  <c r="BB47"/>
  <c r="BC47"/>
  <c r="BB35"/>
  <c r="BC35"/>
  <c r="BB30"/>
  <c r="BC30"/>
  <c r="BB51"/>
  <c r="BC51"/>
  <c r="BB29"/>
  <c r="AY25"/>
  <c r="AY88"/>
  <c r="AY73"/>
  <c r="AY37"/>
  <c r="AY53"/>
  <c r="BB86"/>
  <c r="BC86"/>
  <c r="BB64"/>
  <c r="BC64"/>
  <c r="BB9"/>
  <c r="BC9"/>
  <c r="BB44"/>
  <c r="BC44"/>
  <c r="BB25"/>
  <c r="BC25"/>
  <c r="AY10"/>
  <c r="BB55"/>
  <c r="BC55"/>
  <c r="AY29"/>
  <c r="BB71"/>
  <c r="BC71"/>
  <c r="AY48"/>
  <c r="AY87"/>
  <c r="AY68"/>
  <c r="AY17"/>
  <c r="AY49"/>
  <c r="BB81"/>
  <c r="BC81"/>
  <c r="BB78"/>
  <c r="BC78"/>
  <c r="BB59"/>
  <c r="BC59"/>
  <c r="BB40"/>
  <c r="BC40"/>
  <c r="BB48"/>
  <c r="BC48"/>
  <c r="BB18"/>
  <c r="BC18"/>
  <c r="AY32"/>
  <c r="AY27"/>
  <c r="AY23"/>
  <c r="AY20"/>
  <c r="AY15"/>
  <c r="AY90"/>
  <c r="AY86"/>
  <c r="AY81"/>
  <c r="AY76"/>
  <c r="AY71"/>
  <c r="AY64"/>
  <c r="AY78"/>
  <c r="AY47"/>
  <c r="AY30"/>
  <c r="AY9"/>
  <c r="AY59"/>
  <c r="AY55"/>
  <c r="AY51"/>
  <c r="AY44"/>
  <c r="AY40"/>
  <c r="AY35"/>
  <c r="BB84"/>
  <c r="BC84"/>
  <c r="BB79"/>
  <c r="BC79"/>
  <c r="BB73"/>
  <c r="BC73"/>
  <c r="BB68"/>
  <c r="BC68"/>
  <c r="BB62"/>
  <c r="BC62"/>
  <c r="BB70"/>
  <c r="BC70"/>
  <c r="BB37"/>
  <c r="BC37"/>
  <c r="BB17"/>
  <c r="BC17"/>
  <c r="BB61"/>
  <c r="BC61"/>
  <c r="BB57"/>
  <c r="BC57"/>
  <c r="BB53"/>
  <c r="BC53"/>
  <c r="BB49"/>
  <c r="BC49"/>
  <c r="BB42"/>
  <c r="BC42"/>
  <c r="BB38"/>
  <c r="BC38"/>
  <c r="BB32"/>
  <c r="BC32"/>
  <c r="BB27"/>
  <c r="BC27"/>
  <c r="BB23"/>
  <c r="BC23"/>
  <c r="BB15"/>
  <c r="BC15"/>
  <c r="BB90"/>
  <c r="BC90"/>
  <c r="AY31"/>
  <c r="AY26"/>
  <c r="AY65"/>
  <c r="AY19"/>
  <c r="AY13"/>
  <c r="AY89"/>
  <c r="AY85"/>
  <c r="AY80"/>
  <c r="AY75"/>
  <c r="AY69"/>
  <c r="AY63"/>
  <c r="AY74"/>
  <c r="AY46"/>
  <c r="AY22"/>
  <c r="AY8"/>
  <c r="AY58"/>
  <c r="AY54"/>
  <c r="AY50"/>
  <c r="AY43"/>
  <c r="AY39"/>
  <c r="BB10"/>
  <c r="BC10"/>
  <c r="BB87"/>
  <c r="BC87"/>
  <c r="BB82"/>
  <c r="BC82"/>
  <c r="BB77"/>
  <c r="BC77"/>
  <c r="BB72"/>
  <c r="BC72"/>
  <c r="BB66"/>
  <c r="BC66"/>
  <c r="BB83"/>
  <c r="BC83"/>
  <c r="BB67"/>
  <c r="BC67"/>
  <c r="BB34"/>
  <c r="BC34"/>
  <c r="BB14"/>
  <c r="BC14"/>
  <c r="BB60"/>
  <c r="BC60"/>
  <c r="BB56"/>
  <c r="BC56"/>
  <c r="BB52"/>
  <c r="BC52"/>
  <c r="BB45"/>
  <c r="BC45"/>
  <c r="BB41"/>
  <c r="BC41"/>
  <c r="BB36"/>
  <c r="BC36"/>
  <c r="BB31"/>
  <c r="BC31"/>
  <c r="BB26"/>
  <c r="BC26"/>
  <c r="BB65"/>
  <c r="BC65"/>
  <c r="BB19"/>
  <c r="BC19"/>
  <c r="BB13"/>
  <c r="BC13"/>
  <c r="AY33"/>
  <c r="AY28"/>
  <c r="AY24"/>
  <c r="AY21"/>
  <c r="AY16"/>
  <c r="AY11"/>
  <c r="AY82"/>
  <c r="AY77"/>
  <c r="AY72"/>
  <c r="AY66"/>
  <c r="AY83"/>
  <c r="AY67"/>
  <c r="AY34"/>
  <c r="AY14"/>
  <c r="AY60"/>
  <c r="AY56"/>
  <c r="AY52"/>
  <c r="AY45"/>
  <c r="AY41"/>
  <c r="AY36"/>
  <c r="BB89"/>
  <c r="BC89"/>
  <c r="BB85"/>
  <c r="BC85"/>
  <c r="BB80"/>
  <c r="BC80"/>
  <c r="BB75"/>
  <c r="BC75"/>
  <c r="BB69"/>
  <c r="BC69"/>
  <c r="BB63"/>
  <c r="BC63"/>
  <c r="BB74"/>
  <c r="BC74"/>
  <c r="BB46"/>
  <c r="BC46"/>
  <c r="BB22"/>
  <c r="BC22"/>
  <c r="BB8"/>
  <c r="BC8"/>
  <c r="BB58"/>
  <c r="BC58"/>
  <c r="BB54"/>
  <c r="BC54"/>
  <c r="BB50"/>
  <c r="BC50"/>
  <c r="BB43"/>
  <c r="BC43"/>
  <c r="BB39"/>
  <c r="BC39"/>
  <c r="BB33"/>
  <c r="BC33"/>
  <c r="BB28"/>
  <c r="BC28"/>
  <c r="BB24"/>
  <c r="BC24"/>
  <c r="BB21"/>
  <c r="BC21"/>
  <c r="BB16"/>
  <c r="BC16"/>
  <c r="BB11"/>
  <c r="BC11"/>
  <c r="BC29"/>
  <c r="AP90"/>
  <c r="AH15"/>
  <c r="AH11"/>
  <c r="AH12"/>
  <c r="AH16"/>
  <c r="AH18"/>
  <c r="AH19"/>
  <c r="AH20"/>
  <c r="AH21"/>
  <c r="AH23"/>
  <c r="AH24"/>
  <c r="AH25"/>
  <c r="AH27"/>
  <c r="AH29"/>
  <c r="AH31"/>
  <c r="AH32"/>
  <c r="AH35"/>
  <c r="AH36"/>
  <c r="AH38"/>
  <c r="AH40"/>
  <c r="AH41"/>
  <c r="AH42"/>
  <c r="AH43"/>
  <c r="AH44"/>
  <c r="AH45"/>
  <c r="AH49"/>
  <c r="AH50"/>
  <c r="AH52"/>
  <c r="AH53"/>
  <c r="AH54"/>
  <c r="AH55"/>
  <c r="AH56"/>
  <c r="AH57"/>
  <c r="AH58"/>
  <c r="AH59"/>
  <c r="AH60"/>
  <c r="AH61"/>
  <c r="AH9"/>
  <c r="AH14"/>
  <c r="AH17"/>
  <c r="AH34"/>
  <c r="AH37"/>
  <c r="AH46"/>
  <c r="AH47"/>
  <c r="AH67"/>
  <c r="AH74"/>
  <c r="AH78"/>
  <c r="AH83"/>
  <c r="AH62"/>
  <c r="AH63"/>
  <c r="AH64"/>
  <c r="AH66"/>
  <c r="AH69"/>
  <c r="AH71"/>
  <c r="AH73"/>
  <c r="AH75"/>
  <c r="AH76"/>
  <c r="AH77"/>
  <c r="AH79"/>
  <c r="AH80"/>
  <c r="AH81"/>
  <c r="AH82"/>
  <c r="AH84"/>
  <c r="AH85"/>
  <c r="AH87"/>
  <c r="AH88"/>
  <c r="AH89"/>
  <c r="AH90"/>
  <c r="AH10"/>
  <c r="BM11"/>
  <c r="BM12"/>
  <c r="BM13"/>
  <c r="BM15"/>
  <c r="BM16"/>
  <c r="BM18"/>
  <c r="BM19"/>
  <c r="BM20"/>
  <c r="BM21"/>
  <c r="BM48"/>
  <c r="BM65"/>
  <c r="BM23"/>
  <c r="BM24"/>
  <c r="BM25"/>
  <c r="BM26"/>
  <c r="BM27"/>
  <c r="BM28"/>
  <c r="BM29"/>
  <c r="BM31"/>
  <c r="BM32"/>
  <c r="BM33"/>
  <c r="BM35"/>
  <c r="BM36"/>
  <c r="BM38"/>
  <c r="BM39"/>
  <c r="BM40"/>
  <c r="BM41"/>
  <c r="BM42"/>
  <c r="BM43"/>
  <c r="BM44"/>
  <c r="BM45"/>
  <c r="BM49"/>
  <c r="BM50"/>
  <c r="BM51"/>
  <c r="BM52"/>
  <c r="BM53"/>
  <c r="BM54"/>
  <c r="BM55"/>
  <c r="BM56"/>
  <c r="BM57"/>
  <c r="BM58"/>
  <c r="BM59"/>
  <c r="BM60"/>
  <c r="BM61"/>
  <c r="BM8"/>
  <c r="BM9"/>
  <c r="BM14"/>
  <c r="BM17"/>
  <c r="BM22"/>
  <c r="BM30"/>
  <c r="BM34"/>
  <c r="BM37"/>
  <c r="BM46"/>
  <c r="BM47"/>
  <c r="BM67"/>
  <c r="BM70"/>
  <c r="BM74"/>
  <c r="BM78"/>
  <c r="BM83"/>
  <c r="BM62"/>
  <c r="BM63"/>
  <c r="BM64"/>
  <c r="BM66"/>
  <c r="BM68"/>
  <c r="BM69"/>
  <c r="BM71"/>
  <c r="BM72"/>
  <c r="BM73"/>
  <c r="BM75"/>
  <c r="BM76"/>
  <c r="BM77"/>
  <c r="BM79"/>
  <c r="BM80"/>
  <c r="BM81"/>
  <c r="BM82"/>
  <c r="BM84"/>
  <c r="BM85"/>
  <c r="BM86"/>
  <c r="BM87"/>
  <c r="BM88"/>
  <c r="BM89"/>
  <c r="BM90"/>
  <c r="BM10"/>
  <c r="AP11"/>
  <c r="AP12"/>
  <c r="AP13"/>
  <c r="AP15"/>
  <c r="AP16"/>
  <c r="AP18"/>
  <c r="AP19"/>
  <c r="AP20"/>
  <c r="AP21"/>
  <c r="AP23"/>
  <c r="AP24"/>
  <c r="AP25"/>
  <c r="AP26"/>
  <c r="AP27"/>
  <c r="AP28"/>
  <c r="AP29"/>
  <c r="AP31"/>
  <c r="AP32"/>
  <c r="AP33"/>
  <c r="AP35"/>
  <c r="AP36"/>
  <c r="AP38"/>
  <c r="AP39"/>
  <c r="AP40"/>
  <c r="AP41"/>
  <c r="AP42"/>
  <c r="AP43"/>
  <c r="AP44"/>
  <c r="AP45"/>
  <c r="AP49"/>
  <c r="AP50"/>
  <c r="AP51"/>
  <c r="AP52"/>
  <c r="AP53"/>
  <c r="AP54"/>
  <c r="AP55"/>
  <c r="AP56"/>
  <c r="AP57"/>
  <c r="AP58"/>
  <c r="AP59"/>
  <c r="AP60"/>
  <c r="AP61"/>
  <c r="AP8"/>
  <c r="AP9"/>
  <c r="AP14"/>
  <c r="AP17"/>
  <c r="AP22"/>
  <c r="AP30"/>
  <c r="AP34"/>
  <c r="AP37"/>
  <c r="AP46"/>
  <c r="AP47"/>
  <c r="AP67"/>
  <c r="AP70"/>
  <c r="AP74"/>
  <c r="AP78"/>
  <c r="AP83"/>
  <c r="AP62"/>
  <c r="AP63"/>
  <c r="AP64"/>
  <c r="AP66"/>
  <c r="AP68"/>
  <c r="AP69"/>
  <c r="AP71"/>
  <c r="AP72"/>
  <c r="AP73"/>
  <c r="AP75"/>
  <c r="AP76"/>
  <c r="AP77"/>
  <c r="AP79"/>
  <c r="AP80"/>
  <c r="AP81"/>
  <c r="AP82"/>
  <c r="AP84"/>
  <c r="AP85"/>
  <c r="AP86"/>
  <c r="AP87"/>
  <c r="AP88"/>
  <c r="AP89"/>
  <c r="AP10"/>
  <c r="BO11"/>
  <c r="BO12"/>
  <c r="BO13"/>
  <c r="BO15"/>
  <c r="BO16"/>
  <c r="BO18"/>
  <c r="BO19"/>
  <c r="BO20"/>
  <c r="BO21"/>
  <c r="BO48"/>
  <c r="BO65"/>
  <c r="BO23"/>
  <c r="BO24"/>
  <c r="BO25"/>
  <c r="BO26"/>
  <c r="BO27"/>
  <c r="BO28"/>
  <c r="BO29"/>
  <c r="BO31"/>
  <c r="BO32"/>
  <c r="BO33"/>
  <c r="BO35"/>
  <c r="BO36"/>
  <c r="BO38"/>
  <c r="BO39"/>
  <c r="BO40"/>
  <c r="BO41"/>
  <c r="BO42"/>
  <c r="BO43"/>
  <c r="BO44"/>
  <c r="BO45"/>
  <c r="BO49"/>
  <c r="BO50"/>
  <c r="BO51"/>
  <c r="BO52"/>
  <c r="BO53"/>
  <c r="BO54"/>
  <c r="BO55"/>
  <c r="BO56"/>
  <c r="BO57"/>
  <c r="BO58"/>
  <c r="BO59"/>
  <c r="BO60"/>
  <c r="BO61"/>
  <c r="BO8"/>
  <c r="BO9"/>
  <c r="BO14"/>
  <c r="BO17"/>
  <c r="BO22"/>
  <c r="BO30"/>
  <c r="BO34"/>
  <c r="BO37"/>
  <c r="BO46"/>
  <c r="BO47"/>
  <c r="BO67"/>
  <c r="BO70"/>
  <c r="BO74"/>
  <c r="BO78"/>
  <c r="BO83"/>
  <c r="BO62"/>
  <c r="BO63"/>
  <c r="BO64"/>
  <c r="BO66"/>
  <c r="BO68"/>
  <c r="BO69"/>
  <c r="BO71"/>
  <c r="BO72"/>
  <c r="BO73"/>
  <c r="BO75"/>
  <c r="BO76"/>
  <c r="BO77"/>
  <c r="BO79"/>
  <c r="BO80"/>
  <c r="BO81"/>
  <c r="BO82"/>
  <c r="BO84"/>
  <c r="BO85"/>
  <c r="BO86"/>
  <c r="BO87"/>
  <c r="BO88"/>
  <c r="BO89"/>
  <c r="BO90"/>
  <c r="BO10"/>
  <c r="BK11"/>
  <c r="BK12"/>
  <c r="BK13"/>
  <c r="BK15"/>
  <c r="BK16"/>
  <c r="BK18"/>
  <c r="BK19"/>
  <c r="BK20"/>
  <c r="BK21"/>
  <c r="BK48"/>
  <c r="BK65"/>
  <c r="BK23"/>
  <c r="BK24"/>
  <c r="BK25"/>
  <c r="BK26"/>
  <c r="BK27"/>
  <c r="BK28"/>
  <c r="BK29"/>
  <c r="BK31"/>
  <c r="BK32"/>
  <c r="BK33"/>
  <c r="BK35"/>
  <c r="BK36"/>
  <c r="BK38"/>
  <c r="BK39"/>
  <c r="BK40"/>
  <c r="BK41"/>
  <c r="BK42"/>
  <c r="BK43"/>
  <c r="BK44"/>
  <c r="BK45"/>
  <c r="BK49"/>
  <c r="BK50"/>
  <c r="BK51"/>
  <c r="BK52"/>
  <c r="BK53"/>
  <c r="BK54"/>
  <c r="BK55"/>
  <c r="BK56"/>
  <c r="BK57"/>
  <c r="BK58"/>
  <c r="BK59"/>
  <c r="BK60"/>
  <c r="BK61"/>
  <c r="BK8"/>
  <c r="BK9"/>
  <c r="BK14"/>
  <c r="BK17"/>
  <c r="BK22"/>
  <c r="BK30"/>
  <c r="BK34"/>
  <c r="BK37"/>
  <c r="BK46"/>
  <c r="BK47"/>
  <c r="BK67"/>
  <c r="BK70"/>
  <c r="BK74"/>
  <c r="BK78"/>
  <c r="BK83"/>
  <c r="BK62"/>
  <c r="BK63"/>
  <c r="BK64"/>
  <c r="BK66"/>
  <c r="BK68"/>
  <c r="BK69"/>
  <c r="BK71"/>
  <c r="BK72"/>
  <c r="BK73"/>
  <c r="BK75"/>
  <c r="BK76"/>
  <c r="BK77"/>
  <c r="BK79"/>
  <c r="BK80"/>
  <c r="BK81"/>
  <c r="BK82"/>
  <c r="BK84"/>
  <c r="BK85"/>
  <c r="BK86"/>
  <c r="BK87"/>
  <c r="BK88"/>
  <c r="BK89"/>
  <c r="BK90"/>
  <c r="BK10"/>
  <c r="AJ11"/>
  <c r="AJ12"/>
  <c r="AJ13"/>
  <c r="AJ15"/>
  <c r="AJ16"/>
  <c r="AJ18"/>
  <c r="AJ19"/>
  <c r="AJ20"/>
  <c r="AJ21"/>
  <c r="AJ48"/>
  <c r="AJ65"/>
  <c r="AJ23"/>
  <c r="AJ24"/>
  <c r="AJ25"/>
  <c r="AJ26"/>
  <c r="AJ27"/>
  <c r="AJ28"/>
  <c r="AJ29"/>
  <c r="AJ31"/>
  <c r="AJ32"/>
  <c r="AJ33"/>
  <c r="AJ35"/>
  <c r="AJ36"/>
  <c r="AJ38"/>
  <c r="AJ39"/>
  <c r="AJ40"/>
  <c r="AJ41"/>
  <c r="AJ42"/>
  <c r="AJ43"/>
  <c r="AJ44"/>
  <c r="AJ45"/>
  <c r="AJ49"/>
  <c r="AJ50"/>
  <c r="AJ51"/>
  <c r="AJ52"/>
  <c r="AJ53"/>
  <c r="AJ54"/>
  <c r="AJ55"/>
  <c r="AJ56"/>
  <c r="AJ57"/>
  <c r="AJ58"/>
  <c r="AJ59"/>
  <c r="AJ60"/>
  <c r="AJ61"/>
  <c r="AJ8"/>
  <c r="AJ9"/>
  <c r="AJ14"/>
  <c r="AJ17"/>
  <c r="AJ22"/>
  <c r="AJ30"/>
  <c r="AJ34"/>
  <c r="AJ37"/>
  <c r="AJ46"/>
  <c r="AJ47"/>
  <c r="AJ67"/>
  <c r="AJ70"/>
  <c r="AJ74"/>
  <c r="AJ78"/>
  <c r="AJ83"/>
  <c r="AJ62"/>
  <c r="AJ63"/>
  <c r="AJ64"/>
  <c r="AJ66"/>
  <c r="AJ68"/>
  <c r="AJ69"/>
  <c r="AJ71"/>
  <c r="AJ72"/>
  <c r="AJ73"/>
  <c r="AJ75"/>
  <c r="AJ76"/>
  <c r="AJ77"/>
  <c r="AJ79"/>
  <c r="AJ80"/>
  <c r="AJ81"/>
  <c r="AJ82"/>
  <c r="AJ84"/>
  <c r="AJ85"/>
  <c r="AJ86"/>
  <c r="AJ87"/>
  <c r="AJ88"/>
  <c r="AJ89"/>
  <c r="AJ90"/>
  <c r="AJ10"/>
  <c r="S11"/>
  <c r="S12"/>
  <c r="S13"/>
  <c r="S15"/>
  <c r="S16"/>
  <c r="S18"/>
  <c r="S19"/>
  <c r="S20"/>
  <c r="S21"/>
  <c r="S48"/>
  <c r="S65"/>
  <c r="S23"/>
  <c r="S24"/>
  <c r="S25"/>
  <c r="S26"/>
  <c r="S27"/>
  <c r="S28"/>
  <c r="S29"/>
  <c r="S31"/>
  <c r="S32"/>
  <c r="S33"/>
  <c r="S35"/>
  <c r="S36"/>
  <c r="S38"/>
  <c r="S39"/>
  <c r="S40"/>
  <c r="S41"/>
  <c r="S42"/>
  <c r="S43"/>
  <c r="S44"/>
  <c r="S45"/>
  <c r="S49"/>
  <c r="S50"/>
  <c r="S51"/>
  <c r="S52"/>
  <c r="S53"/>
  <c r="S54"/>
  <c r="S55"/>
  <c r="S56"/>
  <c r="S57"/>
  <c r="S58"/>
  <c r="S59"/>
  <c r="S60"/>
  <c r="S61"/>
  <c r="S8"/>
  <c r="S9"/>
  <c r="S14"/>
  <c r="S17"/>
  <c r="S22"/>
  <c r="S30"/>
  <c r="S34"/>
  <c r="S37"/>
  <c r="S46"/>
  <c r="S47"/>
  <c r="S67"/>
  <c r="S70"/>
  <c r="S74"/>
  <c r="S78"/>
  <c r="S83"/>
  <c r="S62"/>
  <c r="S63"/>
  <c r="S64"/>
  <c r="S66"/>
  <c r="S68"/>
  <c r="S69"/>
  <c r="S71"/>
  <c r="S72"/>
  <c r="S73"/>
  <c r="S75"/>
  <c r="S76"/>
  <c r="S77"/>
  <c r="S79"/>
  <c r="S80"/>
  <c r="S81"/>
  <c r="S82"/>
  <c r="S84"/>
  <c r="S85"/>
  <c r="S86"/>
  <c r="S87"/>
  <c r="S88"/>
  <c r="S89"/>
  <c r="S90"/>
  <c r="S10"/>
  <c r="Q11"/>
  <c r="Q12"/>
  <c r="Q13"/>
  <c r="Q15"/>
  <c r="Q16"/>
  <c r="Q18"/>
  <c r="Q19"/>
  <c r="Q20"/>
  <c r="Q21"/>
  <c r="Q48"/>
  <c r="Q65"/>
  <c r="Q23"/>
  <c r="Q24"/>
  <c r="Q25"/>
  <c r="Q26"/>
  <c r="Q27"/>
  <c r="Q28"/>
  <c r="Q29"/>
  <c r="Q31"/>
  <c r="Q32"/>
  <c r="Q33"/>
  <c r="Q35"/>
  <c r="Q36"/>
  <c r="Q38"/>
  <c r="Q39"/>
  <c r="Q40"/>
  <c r="Q41"/>
  <c r="Q42"/>
  <c r="Q43"/>
  <c r="Q44"/>
  <c r="Q45"/>
  <c r="Q49"/>
  <c r="Q50"/>
  <c r="Q51"/>
  <c r="Q52"/>
  <c r="Q53"/>
  <c r="Q54"/>
  <c r="Q55"/>
  <c r="Q56"/>
  <c r="Q57"/>
  <c r="Q58"/>
  <c r="Q59"/>
  <c r="Q60"/>
  <c r="Q61"/>
  <c r="Q8"/>
  <c r="Q9"/>
  <c r="Q14"/>
  <c r="Q17"/>
  <c r="Q22"/>
  <c r="Q30"/>
  <c r="Q34"/>
  <c r="Q37"/>
  <c r="Q46"/>
  <c r="Q47"/>
  <c r="Q67"/>
  <c r="Q70"/>
  <c r="Q74"/>
  <c r="Q78"/>
  <c r="Q83"/>
  <c r="Q62"/>
  <c r="Q63"/>
  <c r="Q64"/>
  <c r="Q66"/>
  <c r="Q68"/>
  <c r="Q69"/>
  <c r="Q71"/>
  <c r="Q72"/>
  <c r="Q73"/>
  <c r="Q75"/>
  <c r="Q76"/>
  <c r="Q77"/>
  <c r="Q79"/>
  <c r="Q80"/>
  <c r="Q81"/>
  <c r="Q82"/>
  <c r="Q84"/>
  <c r="Q85"/>
  <c r="Q86"/>
  <c r="Q87"/>
  <c r="Q88"/>
  <c r="Q89"/>
  <c r="Q90"/>
  <c r="Q10"/>
  <c r="O11"/>
  <c r="O12"/>
  <c r="O13"/>
  <c r="O15"/>
  <c r="O16"/>
  <c r="O18"/>
  <c r="O19"/>
  <c r="O20"/>
  <c r="O21"/>
  <c r="O48"/>
  <c r="O65"/>
  <c r="O23"/>
  <c r="O24"/>
  <c r="O25"/>
  <c r="O26"/>
  <c r="O27"/>
  <c r="O28"/>
  <c r="O29"/>
  <c r="O31"/>
  <c r="O32"/>
  <c r="O33"/>
  <c r="O35"/>
  <c r="O36"/>
  <c r="O38"/>
  <c r="O39"/>
  <c r="O40"/>
  <c r="O41"/>
  <c r="O42"/>
  <c r="O43"/>
  <c r="O44"/>
  <c r="O45"/>
  <c r="O49"/>
  <c r="O50"/>
  <c r="O51"/>
  <c r="O52"/>
  <c r="O53"/>
  <c r="O54"/>
  <c r="O55"/>
  <c r="O56"/>
  <c r="O57"/>
  <c r="O58"/>
  <c r="O59"/>
  <c r="O60"/>
  <c r="O61"/>
  <c r="O8"/>
  <c r="O9"/>
  <c r="O14"/>
  <c r="O17"/>
  <c r="O22"/>
  <c r="O30"/>
  <c r="O34"/>
  <c r="O37"/>
  <c r="O46"/>
  <c r="O47"/>
  <c r="O67"/>
  <c r="O70"/>
  <c r="O74"/>
  <c r="O78"/>
  <c r="O83"/>
  <c r="O62"/>
  <c r="O63"/>
  <c r="O64"/>
  <c r="O66"/>
  <c r="O68"/>
  <c r="O69"/>
  <c r="O71"/>
  <c r="O72"/>
  <c r="O73"/>
  <c r="O75"/>
  <c r="O76"/>
  <c r="O77"/>
  <c r="O79"/>
  <c r="O80"/>
  <c r="O81"/>
  <c r="O82"/>
  <c r="O84"/>
  <c r="O85"/>
  <c r="O86"/>
  <c r="O87"/>
  <c r="O88"/>
  <c r="O89"/>
  <c r="O90"/>
  <c r="O10"/>
  <c r="M11"/>
  <c r="M12"/>
  <c r="M13"/>
  <c r="M15"/>
  <c r="M16"/>
  <c r="M18"/>
  <c r="M19"/>
  <c r="M20"/>
  <c r="M21"/>
  <c r="M48"/>
  <c r="M65"/>
  <c r="M23"/>
  <c r="M24"/>
  <c r="M25"/>
  <c r="M26"/>
  <c r="M27"/>
  <c r="M28"/>
  <c r="M29"/>
  <c r="M31"/>
  <c r="M32"/>
  <c r="M33"/>
  <c r="M35"/>
  <c r="M36"/>
  <c r="M38"/>
  <c r="M39"/>
  <c r="M40"/>
  <c r="M41"/>
  <c r="M42"/>
  <c r="M43"/>
  <c r="M44"/>
  <c r="M45"/>
  <c r="M49"/>
  <c r="M50"/>
  <c r="M51"/>
  <c r="M52"/>
  <c r="M53"/>
  <c r="M54"/>
  <c r="M55"/>
  <c r="M56"/>
  <c r="M57"/>
  <c r="M58"/>
  <c r="M59"/>
  <c r="M60"/>
  <c r="M61"/>
  <c r="M8"/>
  <c r="M9"/>
  <c r="M14"/>
  <c r="M17"/>
  <c r="M22"/>
  <c r="M30"/>
  <c r="M34"/>
  <c r="M37"/>
  <c r="M46"/>
  <c r="M47"/>
  <c r="M67"/>
  <c r="M70"/>
  <c r="M74"/>
  <c r="M78"/>
  <c r="M83"/>
  <c r="M62"/>
  <c r="M63"/>
  <c r="M64"/>
  <c r="M66"/>
  <c r="M68"/>
  <c r="M69"/>
  <c r="M71"/>
  <c r="M72"/>
  <c r="M73"/>
  <c r="M75"/>
  <c r="M76"/>
  <c r="M77"/>
  <c r="M79"/>
  <c r="M80"/>
  <c r="M81"/>
  <c r="M82"/>
  <c r="M84"/>
  <c r="M85"/>
  <c r="M86"/>
  <c r="M87"/>
  <c r="M88"/>
  <c r="M89"/>
  <c r="M90"/>
  <c r="M10"/>
  <c r="J11"/>
  <c r="K11"/>
  <c r="J12"/>
  <c r="K12"/>
  <c r="J13"/>
  <c r="K13"/>
  <c r="J15"/>
  <c r="K15"/>
  <c r="J16"/>
  <c r="K16"/>
  <c r="J18"/>
  <c r="K18"/>
  <c r="J19"/>
  <c r="K19"/>
  <c r="J20"/>
  <c r="K20"/>
  <c r="J21"/>
  <c r="K21"/>
  <c r="J48"/>
  <c r="K48"/>
  <c r="J65"/>
  <c r="K65"/>
  <c r="J23"/>
  <c r="K23"/>
  <c r="J24"/>
  <c r="K24"/>
  <c r="J25"/>
  <c r="K25"/>
  <c r="J26"/>
  <c r="K26"/>
  <c r="J27"/>
  <c r="K27"/>
  <c r="J28"/>
  <c r="K28"/>
  <c r="J29"/>
  <c r="K29"/>
  <c r="J31"/>
  <c r="K31"/>
  <c r="J32"/>
  <c r="K32"/>
  <c r="J33"/>
  <c r="K33"/>
  <c r="J35"/>
  <c r="K35"/>
  <c r="J36"/>
  <c r="K36"/>
  <c r="J38"/>
  <c r="K38"/>
  <c r="J39"/>
  <c r="K39"/>
  <c r="J40"/>
  <c r="K40"/>
  <c r="J41"/>
  <c r="K41"/>
  <c r="J42"/>
  <c r="K42"/>
  <c r="J43"/>
  <c r="K43"/>
  <c r="J44"/>
  <c r="K44"/>
  <c r="J45"/>
  <c r="K45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8"/>
  <c r="K8"/>
  <c r="J9"/>
  <c r="K9"/>
  <c r="J14"/>
  <c r="K14"/>
  <c r="J17"/>
  <c r="K17"/>
  <c r="J22"/>
  <c r="K22"/>
  <c r="J30"/>
  <c r="K30"/>
  <c r="J34"/>
  <c r="K34"/>
  <c r="J37"/>
  <c r="K37"/>
  <c r="J46"/>
  <c r="K46"/>
  <c r="J47"/>
  <c r="K47"/>
  <c r="J67"/>
  <c r="K67"/>
  <c r="J70"/>
  <c r="K70"/>
  <c r="J74"/>
  <c r="K74"/>
  <c r="J78"/>
  <c r="K78"/>
  <c r="J83"/>
  <c r="K83"/>
  <c r="J62"/>
  <c r="K62"/>
  <c r="J63"/>
  <c r="K63"/>
  <c r="J64"/>
  <c r="K64"/>
  <c r="J66"/>
  <c r="K66"/>
  <c r="J68"/>
  <c r="K68"/>
  <c r="J69"/>
  <c r="K69"/>
  <c r="J71"/>
  <c r="K71"/>
  <c r="J72"/>
  <c r="K72"/>
  <c r="J73"/>
  <c r="K73"/>
  <c r="J75"/>
  <c r="K75"/>
  <c r="J76"/>
  <c r="K76"/>
  <c r="J77"/>
  <c r="K77"/>
  <c r="J79"/>
  <c r="K79"/>
  <c r="J80"/>
  <c r="K80"/>
  <c r="J81"/>
  <c r="K81"/>
  <c r="J82"/>
  <c r="K82"/>
  <c r="J84"/>
  <c r="K84"/>
  <c r="J85"/>
  <c r="K85"/>
  <c r="J86"/>
  <c r="K86"/>
  <c r="J87"/>
  <c r="K87"/>
  <c r="J88"/>
  <c r="K88"/>
  <c r="J89"/>
  <c r="K89"/>
  <c r="J90"/>
  <c r="K90"/>
  <c r="J10"/>
  <c r="K10"/>
</calcChain>
</file>

<file path=xl/sharedStrings.xml><?xml version="1.0" encoding="utf-8"?>
<sst xmlns="http://schemas.openxmlformats.org/spreadsheetml/2006/main" count="900" uniqueCount="424">
  <si>
    <t>RUS_NAME</t>
  </si>
  <si>
    <t xml:space="preserve"> </t>
  </si>
  <si>
    <t>г.Санкт-Петербург</t>
  </si>
  <si>
    <t>Ненецкий автономный округ</t>
  </si>
  <si>
    <t>Ханты-Мансийский автономный округ-Югра</t>
  </si>
  <si>
    <t>Карачаево-Черкесская Республика</t>
  </si>
  <si>
    <t>Кабардино-Балкарская Республика</t>
  </si>
  <si>
    <t>Чеченская Республика</t>
  </si>
  <si>
    <t>Калининградская область</t>
  </si>
  <si>
    <t>Ингушская Республика</t>
  </si>
  <si>
    <t>г. Москва</t>
  </si>
  <si>
    <t>Республика Адыгея</t>
  </si>
  <si>
    <t>Республика Северная Осетия - Алания</t>
  </si>
  <si>
    <t>Чувашская Республика</t>
  </si>
  <si>
    <t>Ивановская область</t>
  </si>
  <si>
    <t>Республика Марий Эл</t>
  </si>
  <si>
    <t>Липецкая область</t>
  </si>
  <si>
    <t>Орловская область</t>
  </si>
  <si>
    <t>Тульская область</t>
  </si>
  <si>
    <t>Республика Мордовия</t>
  </si>
  <si>
    <t>Белгородская область</t>
  </si>
  <si>
    <t>Владимирская область</t>
  </si>
  <si>
    <t>Калужская область</t>
  </si>
  <si>
    <t>Курская область</t>
  </si>
  <si>
    <t>Тамбовская область</t>
  </si>
  <si>
    <t>Брянская область</t>
  </si>
  <si>
    <t>Еврейская автономная область</t>
  </si>
  <si>
    <t>Ярославская область</t>
  </si>
  <si>
    <t>Ульяновская область</t>
  </si>
  <si>
    <t>Рязанская область</t>
  </si>
  <si>
    <t>Удмуртская Республика</t>
  </si>
  <si>
    <t>Пензенская область</t>
  </si>
  <si>
    <t>Московская область</t>
  </si>
  <si>
    <t>Смоленская область</t>
  </si>
  <si>
    <t>Республика Дагестан</t>
  </si>
  <si>
    <t>Астраханская область</t>
  </si>
  <si>
    <t>Воронежская область</t>
  </si>
  <si>
    <t>Самарская область</t>
  </si>
  <si>
    <t>Новгородская область</t>
  </si>
  <si>
    <t>Псковская область</t>
  </si>
  <si>
    <t>Костромская область</t>
  </si>
  <si>
    <t>Республика Хакасия</t>
  </si>
  <si>
    <t>Ставропольский край</t>
  </si>
  <si>
    <t>Республика Татарстан</t>
  </si>
  <si>
    <t>Республика Калмыкия</t>
  </si>
  <si>
    <t>Курганская область</t>
  </si>
  <si>
    <t>Краснодарский край</t>
  </si>
  <si>
    <t>Нижегородская область</t>
  </si>
  <si>
    <t>Ленинградская область</t>
  </si>
  <si>
    <t>Тверская область</t>
  </si>
  <si>
    <t>Сахалинская область</t>
  </si>
  <si>
    <t>Челябинская область</t>
  </si>
  <si>
    <t>Республика Алтай</t>
  </si>
  <si>
    <t>Кемеровская область</t>
  </si>
  <si>
    <t>Ростовская область</t>
  </si>
  <si>
    <t>Саратовская область</t>
  </si>
  <si>
    <t>Волгоградская область</t>
  </si>
  <si>
    <t>Кировская область</t>
  </si>
  <si>
    <t>Оренбургская область</t>
  </si>
  <si>
    <t>Омская область</t>
  </si>
  <si>
    <t>Республика Башкортостан</t>
  </si>
  <si>
    <t>Мурманская область</t>
  </si>
  <si>
    <t>Вологодская область</t>
  </si>
  <si>
    <t>Тюменская область</t>
  </si>
  <si>
    <t>Пермский край</t>
  </si>
  <si>
    <t>Приморский край</t>
  </si>
  <si>
    <t>Алтайский край</t>
  </si>
  <si>
    <t>Республика Тыва</t>
  </si>
  <si>
    <t>Республика Карелия</t>
  </si>
  <si>
    <t>Новосибирская область</t>
  </si>
  <si>
    <t>Свердловская область</t>
  </si>
  <si>
    <t>Томская область</t>
  </si>
  <si>
    <t>Республика Бурятия</t>
  </si>
  <si>
    <t>Амурская область</t>
  </si>
  <si>
    <t>Архангельская область</t>
  </si>
  <si>
    <t>Республика Коми</t>
  </si>
  <si>
    <t>Забайкальский край</t>
  </si>
  <si>
    <t>Магаданская область</t>
  </si>
  <si>
    <t>Камчатский край</t>
  </si>
  <si>
    <t>Ямало-Ненецкий автономный округ</t>
  </si>
  <si>
    <t>Чукотский автономный округ</t>
  </si>
  <si>
    <t>Иркутская область</t>
  </si>
  <si>
    <t>Хабаровский край</t>
  </si>
  <si>
    <t>Красноярский край</t>
  </si>
  <si>
    <t>Республика Саха (Якутия)</t>
  </si>
  <si>
    <t>FID</t>
  </si>
  <si>
    <t>Shape *</t>
  </si>
  <si>
    <t>Polygon</t>
  </si>
  <si>
    <t>AREA</t>
  </si>
  <si>
    <t>PERIMETER</t>
  </si>
  <si>
    <t>region</t>
  </si>
  <si>
    <t>Name</t>
  </si>
  <si>
    <t>OKATO</t>
  </si>
  <si>
    <t>Area_1</t>
  </si>
  <si>
    <t>Субъе</t>
  </si>
  <si>
    <t>лесны</t>
  </si>
  <si>
    <t>земли</t>
  </si>
  <si>
    <t>леса</t>
  </si>
  <si>
    <t>куста</t>
  </si>
  <si>
    <t>непок</t>
  </si>
  <si>
    <t>биома</t>
  </si>
  <si>
    <t>мертв</t>
  </si>
  <si>
    <t>подст</t>
  </si>
  <si>
    <t>орган</t>
  </si>
  <si>
    <t>всего</t>
  </si>
  <si>
    <t>Total</t>
  </si>
  <si>
    <t>area_ha</t>
  </si>
  <si>
    <t>Total_clas</t>
  </si>
  <si>
    <t>Город Санкт-Петербург</t>
  </si>
  <si>
    <t>Ненецкий автономный округ</t>
  </si>
  <si>
    <t>Ямало-Ненецкий АО</t>
  </si>
  <si>
    <t>Ханты-Мансийский АО</t>
  </si>
  <si>
    <t>Мордовская республика</t>
  </si>
  <si>
    <t>Республика Марий-Эл</t>
  </si>
  <si>
    <t>Чувашская республика</t>
  </si>
  <si>
    <t>Удмуртская республика</t>
  </si>
  <si>
    <t>Республика Башкирия</t>
  </si>
  <si>
    <t>Карачаево-Черкесская республика</t>
  </si>
  <si>
    <t>Кабардино-Балкарская республика</t>
  </si>
  <si>
    <t>Республика Северная Осетия</t>
  </si>
  <si>
    <t>Чеченская республика</t>
  </si>
  <si>
    <t>Бурятская республика</t>
  </si>
  <si>
    <t>Республика Тува</t>
  </si>
  <si>
    <t>город Москва</t>
  </si>
  <si>
    <t>Ингушская республика</t>
  </si>
  <si>
    <t>Добыча лося</t>
  </si>
  <si>
    <t xml:space="preserve">Запас древесины </t>
  </si>
  <si>
    <t>Расчетная лесосека</t>
  </si>
  <si>
    <t>Заготовка древесины</t>
  </si>
  <si>
    <t>Биологический запас грибов</t>
  </si>
  <si>
    <t>тонн</t>
  </si>
  <si>
    <t xml:space="preserve"> кг/га</t>
  </si>
  <si>
    <t>кг/га</t>
  </si>
  <si>
    <t>Заготовка грибов</t>
  </si>
  <si>
    <t xml:space="preserve"> т/год</t>
  </si>
  <si>
    <t>кг/га/год</t>
  </si>
  <si>
    <t xml:space="preserve">Заготовка ягод брусники </t>
  </si>
  <si>
    <t>Биологический запас  ягод брусники</t>
  </si>
  <si>
    <t>т/год</t>
  </si>
  <si>
    <t xml:space="preserve"> %</t>
  </si>
  <si>
    <t>Количество корма, съеденного скотом с природных пастбищ</t>
  </si>
  <si>
    <t xml:space="preserve"> кг кормовых единиц/га/год</t>
  </si>
  <si>
    <t>Доля природных кормов, съеденных скотом</t>
  </si>
  <si>
    <t>%</t>
  </si>
  <si>
    <t>Запасы лося</t>
  </si>
  <si>
    <t xml:space="preserve"> особей/год</t>
  </si>
  <si>
    <t>особей/га/год</t>
  </si>
  <si>
    <t>особей</t>
  </si>
  <si>
    <t xml:space="preserve">Добыча 4-х видов копытных </t>
  </si>
  <si>
    <t>Запасы 4-х видов копытных</t>
  </si>
  <si>
    <t>Доля добытого поголовья лося</t>
  </si>
  <si>
    <t xml:space="preserve"> МтС/год</t>
  </si>
  <si>
    <t>Баланс углерода в наземных экосистемах</t>
  </si>
  <si>
    <t xml:space="preserve"> тС/га/год</t>
  </si>
  <si>
    <t>Баланс углерода в управляемых лесах</t>
  </si>
  <si>
    <t>МтС/год</t>
  </si>
  <si>
    <t>тС/га/год</t>
  </si>
  <si>
    <t>Хранение запасов углерода</t>
  </si>
  <si>
    <t>Запасы углерода в управляемых лесах</t>
  </si>
  <si>
    <t>тС/га</t>
  </si>
  <si>
    <t xml:space="preserve"> тС/га</t>
  </si>
  <si>
    <t>Очистка воздуха пригородными лесами</t>
  </si>
  <si>
    <t xml:space="preserve"> га</t>
  </si>
  <si>
    <t>тыс. т/год</t>
  </si>
  <si>
    <t>Количество выбросов от стационарных источников</t>
  </si>
  <si>
    <t>т/га/год</t>
  </si>
  <si>
    <t>Использование свежей воды</t>
  </si>
  <si>
    <t>Регулирование объема стока</t>
  </si>
  <si>
    <t>Величина экосистемной регуляции вариабельности стока</t>
  </si>
  <si>
    <t>Объем загрязненного стока</t>
  </si>
  <si>
    <t>Объем очищенного стока</t>
  </si>
  <si>
    <t xml:space="preserve">Потенциально очищаемый сток </t>
  </si>
  <si>
    <t>Доля реально очищенного стока в объеме потенциально возможного очищенного стока</t>
  </si>
  <si>
    <t>Сброс загрязненных сточных вод</t>
  </si>
  <si>
    <t xml:space="preserve">Недостаток или избыток услуги по разбавлению сточных вод </t>
  </si>
  <si>
    <t>Объем сточных вод, который потенциально может быть очищен и разбавлен до безопасных концентраций</t>
  </si>
  <si>
    <t>Объем сточных вод, который потенциально может быть разбавлен до безопасных концентраций</t>
  </si>
  <si>
    <t xml:space="preserve">Недостаток или избыток услуги по очищению и разбавлению сточных вод </t>
  </si>
  <si>
    <t xml:space="preserve">Объем очищенных и разбавленных сточных вод </t>
  </si>
  <si>
    <t xml:space="preserve">Велична на которую изменится температура мерзлых пород при удалении растительного и снежного покровов </t>
  </si>
  <si>
    <t>мм</t>
  </si>
  <si>
    <t xml:space="preserve"> %        </t>
  </si>
  <si>
    <t xml:space="preserve">°С        </t>
  </si>
  <si>
    <t>Средняя продуктив-ность природных пастбищ</t>
  </si>
  <si>
    <t>кг кормовых единиц/га/год</t>
  </si>
  <si>
    <t>Численность (тыс. особей)</t>
  </si>
  <si>
    <t>Плотность (особей/га)</t>
  </si>
  <si>
    <t>Численность  (тыс. особей)</t>
  </si>
  <si>
    <t>Плотность  (особей/га)</t>
  </si>
  <si>
    <t>Доля добытого поголовья  4-х видов копытных</t>
  </si>
  <si>
    <t>Доля баланса угерода, учтенная в управля-емых лесах</t>
  </si>
  <si>
    <t>Содер-жание углерода в фитомассе и почве</t>
  </si>
  <si>
    <t>Площадь лесов в пригородных 5-км зонах</t>
  </si>
  <si>
    <t xml:space="preserve">Максимальное количество токсических газов, которые могут быть уловлены пригородными лесами </t>
  </si>
  <si>
    <t>Количество токсических газов, поглощаемое лесами из расчета 0,1 т/га/год</t>
  </si>
  <si>
    <t>Остаток неочи-щенного стока</t>
  </si>
  <si>
    <t>Доля уловленных выбросов из расчета поглощения 0,1 т/га/год</t>
  </si>
  <si>
    <t>Максимальная доля потенциально уловленных выбросов</t>
  </si>
  <si>
    <t>Остаток выбросов, не уловленный лесами, из расчета поглощения 0,1 т/га/год</t>
  </si>
  <si>
    <t xml:space="preserve"> кг/га/год</t>
  </si>
  <si>
    <t>Остаток выбросов, который не может быть уловлен лесами даже при максимальном поглощении</t>
  </si>
  <si>
    <t>Алтай Республика</t>
  </si>
  <si>
    <t xml:space="preserve">Башкортостан Республика </t>
  </si>
  <si>
    <t xml:space="preserve">Бурятия Республика </t>
  </si>
  <si>
    <t xml:space="preserve">Дагестан Республика </t>
  </si>
  <si>
    <t xml:space="preserve">Калмыкия Республика </t>
  </si>
  <si>
    <t xml:space="preserve">Карелия Республика </t>
  </si>
  <si>
    <t xml:space="preserve">Коми Республика </t>
  </si>
  <si>
    <t xml:space="preserve">Марий Эл Республика </t>
  </si>
  <si>
    <t xml:space="preserve">Мордовия Республика </t>
  </si>
  <si>
    <t xml:space="preserve">Саха (Якутия) Республика </t>
  </si>
  <si>
    <t xml:space="preserve">Северная Осетия - Алания Республика </t>
  </si>
  <si>
    <t xml:space="preserve">Татарстан Республика </t>
  </si>
  <si>
    <t xml:space="preserve">Тыва Республика </t>
  </si>
  <si>
    <t xml:space="preserve">Хакасия Республика </t>
  </si>
  <si>
    <t>Adygea, Republic of</t>
  </si>
  <si>
    <t>Bashkortostan, Republic of</t>
  </si>
  <si>
    <t>Buryatia, Republic of</t>
  </si>
  <si>
    <t>Ingushetia, Republic of</t>
  </si>
  <si>
    <t>Kalmykia, Republic of</t>
  </si>
  <si>
    <t>Karelia, Republic of</t>
  </si>
  <si>
    <t>Komi Republic</t>
  </si>
  <si>
    <t>Mordovia, Republic of</t>
  </si>
  <si>
    <t>North Ossetia-Alania, Republic of</t>
  </si>
  <si>
    <t>Tatarstan, Republic of</t>
  </si>
  <si>
    <t>Khakassia, Republic of</t>
  </si>
  <si>
    <t>Chechen Republic</t>
  </si>
  <si>
    <t>Chuvash Republic</t>
  </si>
  <si>
    <t>Subject of Russian Federation</t>
  </si>
  <si>
    <t>Субъект Российской Федерации</t>
  </si>
  <si>
    <t>Altai, Republic of</t>
  </si>
  <si>
    <t>Daghestan, Republic of</t>
  </si>
  <si>
    <t>Kabardino-Balkarian Republic</t>
  </si>
  <si>
    <t>Karachayevo-Circassian Republic</t>
  </si>
  <si>
    <t>Mari El, Republic of</t>
  </si>
  <si>
    <t>Sakha (Yakutia), Republic of</t>
  </si>
  <si>
    <t>Tuva, Republic of</t>
  </si>
  <si>
    <t>Udmurtian Republic</t>
  </si>
  <si>
    <t>Altai Territory</t>
  </si>
  <si>
    <t>Trans-Baikal Territory</t>
  </si>
  <si>
    <t>Kamchatka Territory</t>
  </si>
  <si>
    <t>Krasnodar Territory</t>
  </si>
  <si>
    <t>Krasnoyarsk Territory</t>
  </si>
  <si>
    <t>Perm Territory</t>
  </si>
  <si>
    <t>Primorye Territory</t>
  </si>
  <si>
    <t>Stavropol Territory</t>
  </si>
  <si>
    <t>Khabarovsk Territory</t>
  </si>
  <si>
    <t>Amur Region</t>
  </si>
  <si>
    <t>Arkhangelsk Region</t>
  </si>
  <si>
    <t>Astrakhan Region</t>
  </si>
  <si>
    <t>Belgorod Region</t>
  </si>
  <si>
    <t>Bryansk Region</t>
  </si>
  <si>
    <t>Chelyabinsk Region</t>
  </si>
  <si>
    <t>Ivanovo Region</t>
  </si>
  <si>
    <t>Irkutsk Region</t>
  </si>
  <si>
    <t>Kaliningrad Region</t>
  </si>
  <si>
    <t>Kaluga Region</t>
  </si>
  <si>
    <t>Kemerovo Region</t>
  </si>
  <si>
    <t>Kirov Region</t>
  </si>
  <si>
    <t>Kostroma Region</t>
  </si>
  <si>
    <t>Kurgan Region</t>
  </si>
  <si>
    <t>Kursk Region</t>
  </si>
  <si>
    <t>Leningrad Region</t>
  </si>
  <si>
    <t>Lipetsk Region</t>
  </si>
  <si>
    <t>Magadan Region</t>
  </si>
  <si>
    <t>Moscow Region</t>
  </si>
  <si>
    <t>Murmansk Region</t>
  </si>
  <si>
    <t>Nizhny Novgorod Region</t>
  </si>
  <si>
    <t>Novgorod Region</t>
  </si>
  <si>
    <t>Novosibirsk Region</t>
  </si>
  <si>
    <t>Omsk Region</t>
  </si>
  <si>
    <t>Orenburg Region</t>
  </si>
  <si>
    <t>Orel Region</t>
  </si>
  <si>
    <t>Penza Region</t>
  </si>
  <si>
    <t>Pskov Region</t>
  </si>
  <si>
    <t>Rostov Region</t>
  </si>
  <si>
    <t>Ryazan Region</t>
  </si>
  <si>
    <t>Samara Region</t>
  </si>
  <si>
    <t>Saratov Region</t>
  </si>
  <si>
    <t>Sakhalin Region</t>
  </si>
  <si>
    <t>Sverdlovsk Region</t>
  </si>
  <si>
    <t>Smolensk Region</t>
  </si>
  <si>
    <t>Tambov Region</t>
  </si>
  <si>
    <t>Tomsk Region</t>
  </si>
  <si>
    <t>Tver Region</t>
  </si>
  <si>
    <t>Tula Region</t>
  </si>
  <si>
    <t>Tyumen Region</t>
  </si>
  <si>
    <t>Ulyanovsk Region</t>
  </si>
  <si>
    <t>Vladimir Region</t>
  </si>
  <si>
    <t>Volgograd Region</t>
  </si>
  <si>
    <t>Vologda Region</t>
  </si>
  <si>
    <t>Voronezh Region</t>
  </si>
  <si>
    <t>Yaroslavl Region</t>
  </si>
  <si>
    <t>Moscow</t>
  </si>
  <si>
    <t>Москва</t>
  </si>
  <si>
    <t>Санкт-Петербург</t>
  </si>
  <si>
    <t>St. Petersburg</t>
  </si>
  <si>
    <t>Jewish Autonomous Region</t>
  </si>
  <si>
    <t>Nenets Autonomous Area</t>
  </si>
  <si>
    <t>Khanty-Mansi Autonomous Area - Yugra</t>
  </si>
  <si>
    <t>Ханты-Мансийский автономный округ - Югра</t>
  </si>
  <si>
    <t>Chukotka Autonomous Area</t>
  </si>
  <si>
    <t>Yamal-Nenets Autonomous Area</t>
  </si>
  <si>
    <t>Объем неисполь-зованной лесосеки</t>
  </si>
  <si>
    <t>Регулирование вариабельности стока</t>
  </si>
  <si>
    <t>Продукция древесины</t>
  </si>
  <si>
    <t>Недревесная продукция</t>
  </si>
  <si>
    <t>Продукция корма для скота на природных пастбищах</t>
  </si>
  <si>
    <t>Охотничья продукция</t>
  </si>
  <si>
    <t>Обеспечение качества воды наземными экосистемами</t>
  </si>
  <si>
    <t>Очищение воды в природных водоемах</t>
  </si>
  <si>
    <t>Площадь 
субъекта РФ</t>
  </si>
  <si>
    <t xml:space="preserve">Величина изменения температуры мерзлых пород если все потребление электроэнергии идет на ее нагревание </t>
  </si>
  <si>
    <t>Wood production</t>
  </si>
  <si>
    <t>Production of non-wood plant resources</t>
  </si>
  <si>
    <t>Доля заготов-ленных грибов от их запаса</t>
  </si>
  <si>
    <t>Доля заготов-ленных ягод брусники от их запаса</t>
  </si>
  <si>
    <t>Production of fodder by natural pastures</t>
  </si>
  <si>
    <t>Hunting production</t>
  </si>
  <si>
    <r>
      <t>Регулирование потоков CO</t>
    </r>
    <r>
      <rPr>
        <b/>
        <vertAlign val="subscript"/>
        <sz val="8"/>
        <color indexed="8"/>
        <rFont val="Arial"/>
        <family val="2"/>
        <charset val="204"/>
      </rPr>
      <t>2</t>
    </r>
  </si>
  <si>
    <r>
      <t>CO</t>
    </r>
    <r>
      <rPr>
        <b/>
        <vertAlign val="subscript"/>
        <sz val="8"/>
        <color indexed="8"/>
        <rFont val="Arial"/>
        <family val="2"/>
        <charset val="204"/>
      </rPr>
      <t>2</t>
    </r>
    <r>
      <rPr>
        <b/>
        <sz val="8"/>
        <color indexed="8"/>
        <rFont val="Arial"/>
        <family val="2"/>
        <charset val="204"/>
      </rPr>
      <t xml:space="preserve"> flows regulation</t>
    </r>
  </si>
  <si>
    <t>Carbon storage</t>
  </si>
  <si>
    <t>Air purification by suburban forests</t>
  </si>
  <si>
    <t>Regulation of runoff volume</t>
  </si>
  <si>
    <t>Regulation of runoff variability</t>
  </si>
  <si>
    <t>Ensuring water quality by terrestrial ecosystems</t>
  </si>
  <si>
    <t>Water cleaning in natural waterbodies</t>
  </si>
  <si>
    <t>Regulation of cryogenic processes</t>
  </si>
  <si>
    <t>ha</t>
  </si>
  <si>
    <t>Wood stock</t>
  </si>
  <si>
    <t>Annual Allowable Cut</t>
  </si>
  <si>
    <t>Logging</t>
  </si>
  <si>
    <t>The amount of unused allowable cut</t>
  </si>
  <si>
    <t>Biological stock of mushrooms</t>
  </si>
  <si>
    <t xml:space="preserve">Biological stock of cranberry berries </t>
  </si>
  <si>
    <t>Mushroom harvesting</t>
  </si>
  <si>
    <t>Harvesting of cranberry berries</t>
  </si>
  <si>
    <t>tons</t>
  </si>
  <si>
    <t>kg/ha</t>
  </si>
  <si>
    <t>kg/ha\year</t>
  </si>
  <si>
    <t>The average productivity of natural pastures</t>
  </si>
  <si>
    <t>The amount of fodder eaten by  livestock on natural pastures</t>
  </si>
  <si>
    <t>kg/ha/year</t>
  </si>
  <si>
    <t xml:space="preserve">conventional feed units kg/ha/year </t>
  </si>
  <si>
    <t>Elk population size and density</t>
  </si>
  <si>
    <t>thous. Individuals</t>
  </si>
  <si>
    <t>individuals/ha</t>
  </si>
  <si>
    <r>
      <t>млн м</t>
    </r>
    <r>
      <rPr>
        <i/>
        <vertAlign val="superscript"/>
        <sz val="7"/>
        <color indexed="8"/>
        <rFont val="Arial"/>
        <family val="2"/>
        <charset val="204"/>
      </rPr>
      <t>3</t>
    </r>
  </si>
  <si>
    <r>
      <t>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/га</t>
    </r>
  </si>
  <si>
    <r>
      <t>тыс.м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/год</t>
    </r>
  </si>
  <si>
    <r>
      <t>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/га/год</t>
    </r>
  </si>
  <si>
    <r>
      <t xml:space="preserve"> тыс.м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/год</t>
    </r>
  </si>
  <si>
    <r>
      <t xml:space="preserve"> 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/га/год</t>
    </r>
  </si>
  <si>
    <r>
      <t xml:space="preserve"> 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 xml:space="preserve">/га/год </t>
    </r>
  </si>
  <si>
    <r>
      <t>млн 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/год</t>
    </r>
  </si>
  <si>
    <r>
      <t>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 xml:space="preserve">/га/год </t>
    </r>
  </si>
  <si>
    <r>
      <t>млн 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 xml:space="preserve">/год  </t>
    </r>
  </si>
  <si>
    <r>
      <t>million m</t>
    </r>
    <r>
      <rPr>
        <i/>
        <vertAlign val="superscript"/>
        <sz val="7"/>
        <color indexed="8"/>
        <rFont val="Arial"/>
        <family val="2"/>
        <charset val="204"/>
      </rPr>
      <t>3</t>
    </r>
  </si>
  <si>
    <r>
      <t>m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/ha</t>
    </r>
  </si>
  <si>
    <r>
      <t>thous.m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/year</t>
    </r>
  </si>
  <si>
    <r>
      <t>m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/ha/year</t>
    </r>
  </si>
  <si>
    <t>individuals/h/year</t>
  </si>
  <si>
    <t>Elk extraction</t>
  </si>
  <si>
    <t>Total number and density of 4 ungulate species</t>
  </si>
  <si>
    <t>Total extraction of 4 ungulate species</t>
  </si>
  <si>
    <t>Сarbon balance in terrestrial ecosystems</t>
  </si>
  <si>
    <t>Сarbon balance in managed forests</t>
  </si>
  <si>
    <t>MtC/year</t>
  </si>
  <si>
    <t>tC/ha/year</t>
  </si>
  <si>
    <t xml:space="preserve">Area of
the subject </t>
  </si>
  <si>
    <t>Share of natural ecosystem area</t>
  </si>
  <si>
    <t>Share of harvested mushrooms  from their stock</t>
  </si>
  <si>
    <t>Share of harvested berries  from their stock</t>
  </si>
  <si>
    <t>Share of natural fodder eaten by livestock</t>
  </si>
  <si>
    <t>Share of extracted 4 ungulate species</t>
  </si>
  <si>
    <t>Share of extracted elks</t>
  </si>
  <si>
    <t>Share of carbon balance counted in managed forests</t>
  </si>
  <si>
    <t>Carbon content in soil and phytomass</t>
  </si>
  <si>
    <t>Carbon content in managed forests</t>
  </si>
  <si>
    <t>Share of carbon stock counted in managed forests</t>
  </si>
  <si>
    <t>Доля запаса углерода, учтенная в управляемых лесах</t>
  </si>
  <si>
    <t>t/year</t>
  </si>
  <si>
    <t>individuals/year</t>
  </si>
  <si>
    <t>tC/ha</t>
  </si>
  <si>
    <t>The forest area in suburban 5-km zones</t>
  </si>
  <si>
    <t>The maximum amount of toxic gases that may be absorbed by suburban forests</t>
  </si>
  <si>
    <t>thous.t/year</t>
  </si>
  <si>
    <t>Emissions from stationary sources</t>
  </si>
  <si>
    <t>The amount of toxic gases absorbed by forests if 1 ha absorbs 0.1 t/yr</t>
  </si>
  <si>
    <t>The maximum share of potentially absorbed emissions</t>
  </si>
  <si>
    <t xml:space="preserve">
Share of emissions absorbed at the rate of  0.1 t/ha/yr</t>
  </si>
  <si>
    <t>Emissions residue  that can't be absorbed even when maximum absorption</t>
  </si>
  <si>
    <t>tha/year</t>
  </si>
  <si>
    <t>Emissions residue not absorbed at the rate of 0.1t/ha/yr</t>
  </si>
  <si>
    <t>Объем  обеспечения стока экосисте-мами</t>
  </si>
  <si>
    <t>Runoff volume  ensured  by ecosystems</t>
  </si>
  <si>
    <r>
      <t>million m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/year</t>
    </r>
  </si>
  <si>
    <t>Use of fresh water</t>
  </si>
  <si>
    <t>Неиспользо-ванный человеком остаток  экосистем-ного стока</t>
  </si>
  <si>
    <t>Unused residue of ecosystem runoff</t>
  </si>
  <si>
    <t>mm</t>
  </si>
  <si>
    <t xml:space="preserve">Magnitudeof ecosystem regulation of runoff variability </t>
  </si>
  <si>
    <t>Volume of purified runoff</t>
  </si>
  <si>
    <t>Volume of polluted runoff</t>
  </si>
  <si>
    <t>Potentially purified runoff</t>
  </si>
  <si>
    <t>Residue of unpurified runoff</t>
  </si>
  <si>
    <t>Share of actually purified runoff from potentially purified runoff</t>
  </si>
  <si>
    <t>Polluted wastewater volume</t>
  </si>
  <si>
    <t>Wastewater volume that can potentially be diluted to safe concentrations</t>
  </si>
  <si>
    <t xml:space="preserve">Lack or excess of wastewater dilution service </t>
  </si>
  <si>
    <t>Wastewater volume that can potentially be diluted and purified to safe concentrations</t>
  </si>
  <si>
    <t>Volume of wastewater diluted and purified</t>
  </si>
  <si>
    <t>Lack or excess of wastewater dilution and purification service</t>
  </si>
  <si>
    <r>
      <t xml:space="preserve"> млн 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>/год</t>
    </r>
  </si>
  <si>
    <r>
      <t xml:space="preserve"> млн 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 xml:space="preserve">/год </t>
    </r>
  </si>
  <si>
    <r>
      <t xml:space="preserve"> млн м</t>
    </r>
    <r>
      <rPr>
        <i/>
        <vertAlign val="superscript"/>
        <sz val="7"/>
        <color indexed="8"/>
        <rFont val="Arial"/>
        <family val="2"/>
        <charset val="204"/>
      </rPr>
      <t>3</t>
    </r>
    <r>
      <rPr>
        <i/>
        <sz val="7"/>
        <color indexed="8"/>
        <rFont val="Arial"/>
        <family val="2"/>
        <charset val="204"/>
      </rPr>
      <t xml:space="preserve">/год  </t>
    </r>
  </si>
  <si>
    <t xml:space="preserve">°С </t>
  </si>
  <si>
    <t>Permafrost temperature change if  removing vegetation and snow cover</t>
  </si>
  <si>
    <t>Permafrost temperature change if all electricity goes to heating it</t>
  </si>
  <si>
    <t>Доля площади природных экосистем</t>
  </si>
  <si>
    <t>Таблица данных по всем экосистемным услугам
Data table for all ecosystem services</t>
  </si>
  <si>
    <t>Экосистемные услуги России: Прототип национального доклада. Том 1. Услуги наземных экосистем / Ред.-сост.: Е.Н. Букварёва, Д.Г. Замолодчиков. – М.: Изд-во Центра охраны дикой природы, 2016. – Онлайн-приложение.
Ecosystem Services of Russia: Prototype of the National Report. Vol 1. Services of Terrestrial Ecosystems / E.N. Bukvareva, D.G. Zamolodchikov (eds). – Moscow, Biodiversity Conservation Center Publishers, 2016. – Online supplement.</t>
  </si>
  <si>
    <t>Адыгея Республика</t>
  </si>
  <si>
    <t>Регулирование криогенных процессов</t>
  </si>
</sst>
</file>

<file path=xl/styles.xml><?xml version="1.0" encoding="utf-8"?>
<styleSheet xmlns="http://schemas.openxmlformats.org/spreadsheetml/2006/main">
  <numFmts count="8">
    <numFmt numFmtId="164" formatCode="0.0"/>
    <numFmt numFmtId="165" formatCode="0.00000"/>
    <numFmt numFmtId="166" formatCode="0.0000"/>
    <numFmt numFmtId="167" formatCode="0.000"/>
    <numFmt numFmtId="168" formatCode="#,##0.0"/>
    <numFmt numFmtId="169" formatCode="0.000000"/>
    <numFmt numFmtId="170" formatCode="0.0000000"/>
    <numFmt numFmtId="171" formatCode="#,##0.0_р_."/>
  </numFmts>
  <fonts count="13"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name val="Calibri"/>
      <family val="2"/>
      <charset val="204"/>
    </font>
    <font>
      <b/>
      <vertAlign val="subscript"/>
      <sz val="8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i/>
      <vertAlign val="superscript"/>
      <sz val="7"/>
      <color indexed="8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Arial"/>
      <family val="2"/>
      <charset val="204"/>
    </font>
    <font>
      <sz val="9"/>
      <color indexed="12"/>
      <name val="Arial"/>
      <family val="2"/>
      <charset val="204"/>
    </font>
    <font>
      <sz val="11"/>
      <color rgb="FF9C0006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7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71" fontId="1" fillId="4" borderId="1" xfId="0" applyNumberFormat="1" applyFont="1" applyFill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71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9" fontId="5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1" fontId="3" fillId="6" borderId="1" xfId="1" applyNumberFormat="1" applyFont="1" applyFill="1" applyBorder="1" applyAlignment="1">
      <alignment horizontal="center"/>
    </xf>
    <xf numFmtId="2" fontId="3" fillId="6" borderId="1" xfId="1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2" fontId="3" fillId="6" borderId="1" xfId="1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/>
    </xf>
    <xf numFmtId="169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left" vertical="center" wrapText="1"/>
    </xf>
    <xf numFmtId="1" fontId="3" fillId="6" borderId="1" xfId="1" applyNumberFormat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166" fontId="3" fillId="6" borderId="1" xfId="1" applyNumberFormat="1" applyFont="1" applyFill="1" applyBorder="1" applyAlignment="1">
      <alignment horizontal="center" vertical="center" wrapText="1"/>
    </xf>
    <xf numFmtId="167" fontId="3" fillId="6" borderId="1" xfId="1" applyNumberFormat="1" applyFont="1" applyFill="1" applyBorder="1" applyAlignment="1">
      <alignment horizontal="center" vertical="center" wrapText="1"/>
    </xf>
    <xf numFmtId="171" fontId="3" fillId="6" borderId="1" xfId="1" applyNumberFormat="1" applyFont="1" applyFill="1" applyBorder="1" applyAlignment="1">
      <alignment horizontal="center" vertical="center" wrapText="1"/>
    </xf>
    <xf numFmtId="165" fontId="3" fillId="6" borderId="1" xfId="1" applyNumberFormat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/>
    </xf>
    <xf numFmtId="168" fontId="3" fillId="6" borderId="1" xfId="1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/>
    </xf>
    <xf numFmtId="1" fontId="3" fillId="7" borderId="1" xfId="1" applyNumberFormat="1" applyFont="1" applyFill="1" applyBorder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166" fontId="1" fillId="8" borderId="1" xfId="0" applyNumberFormat="1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 wrapText="1"/>
    </xf>
    <xf numFmtId="166" fontId="5" fillId="8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2" fontId="3" fillId="8" borderId="1" xfId="1" applyNumberFormat="1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vertical="center" wrapText="1"/>
    </xf>
    <xf numFmtId="1" fontId="1" fillId="7" borderId="1" xfId="0" applyNumberFormat="1" applyFont="1" applyFill="1" applyBorder="1" applyAlignment="1">
      <alignment horizontal="center"/>
    </xf>
    <xf numFmtId="1" fontId="3" fillId="7" borderId="1" xfId="1" applyNumberFormat="1" applyFont="1" applyFill="1" applyBorder="1" applyAlignment="1">
      <alignment horizontal="center"/>
    </xf>
    <xf numFmtId="2" fontId="3" fillId="7" borderId="1" xfId="1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69" fontId="1" fillId="2" borderId="2" xfId="0" applyNumberFormat="1" applyFont="1" applyFill="1" applyBorder="1" applyAlignment="1">
      <alignment horizontal="center" vertical="center" wrapText="1"/>
    </xf>
    <xf numFmtId="169" fontId="1" fillId="2" borderId="4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left" vertical="center" wrapText="1" indent="2"/>
    </xf>
    <xf numFmtId="49" fontId="2" fillId="7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70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horizontal="center" vertical="center" wrapText="1"/>
    </xf>
    <xf numFmtId="2" fontId="2" fillId="8" borderId="4" xfId="0" applyNumberFormat="1" applyFont="1" applyFill="1" applyBorder="1" applyAlignment="1">
      <alignment horizontal="center" vertical="center" wrapText="1"/>
    </xf>
    <xf numFmtId="1" fontId="2" fillId="7" borderId="2" xfId="0" applyNumberFormat="1" applyFont="1" applyFill="1" applyBorder="1" applyAlignment="1">
      <alignment horizontal="center" vertical="center" wrapText="1"/>
    </xf>
    <xf numFmtId="1" fontId="2" fillId="7" borderId="3" xfId="0" applyNumberFormat="1" applyFont="1" applyFill="1" applyBorder="1" applyAlignment="1">
      <alignment horizontal="center" vertical="center" wrapText="1"/>
    </xf>
    <xf numFmtId="1" fontId="2" fillId="7" borderId="4" xfId="0" applyNumberFormat="1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164" fontId="2" fillId="7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94"/>
  <sheetViews>
    <sheetView tabSelected="1" zoomScale="75" zoomScaleNormal="100" workbookViewId="0">
      <pane xSplit="2" ySplit="7" topLeftCell="BH8" activePane="bottomRight" state="frozen"/>
      <selection pane="topRight" activeCell="C1" sqref="C1"/>
      <selection pane="bottomLeft" activeCell="A8" sqref="A8"/>
      <selection pane="bottomRight" activeCell="BJ2" sqref="BJ2:BQ2"/>
    </sheetView>
  </sheetViews>
  <sheetFormatPr defaultRowHeight="11.25"/>
  <cols>
    <col min="1" max="1" width="34.28515625" style="37" customWidth="1"/>
    <col min="2" max="2" width="29.140625" style="37" customWidth="1"/>
    <col min="3" max="3" width="11.85546875" style="9" customWidth="1"/>
    <col min="4" max="4" width="14.42578125" style="10" customWidth="1"/>
    <col min="5" max="5" width="7.5703125" style="9" customWidth="1"/>
    <col min="6" max="6" width="7.140625" style="9" customWidth="1"/>
    <col min="7" max="7" width="11.140625" style="9" customWidth="1"/>
    <col min="8" max="8" width="8.7109375" style="9" customWidth="1"/>
    <col min="9" max="9" width="11.140625" style="9" customWidth="1"/>
    <col min="10" max="11" width="8.28515625" style="9" customWidth="1"/>
    <col min="12" max="12" width="6.85546875" style="9" customWidth="1"/>
    <col min="13" max="13" width="6.42578125" style="9" customWidth="1"/>
    <col min="14" max="14" width="6.140625" style="9" customWidth="1"/>
    <col min="15" max="15" width="6.7109375" style="23" customWidth="1"/>
    <col min="16" max="16" width="7.42578125" style="9" customWidth="1"/>
    <col min="17" max="17" width="8.28515625" style="12" customWidth="1"/>
    <col min="18" max="18" width="7.42578125" style="9" customWidth="1"/>
    <col min="19" max="19" width="8.42578125" style="17" customWidth="1"/>
    <col min="20" max="20" width="9.28515625" style="10" customWidth="1"/>
    <col min="21" max="21" width="9.140625" style="32"/>
    <col min="22" max="22" width="10.5703125" style="25" customWidth="1"/>
    <col min="23" max="23" width="10.7109375" style="26" customWidth="1"/>
    <col min="24" max="24" width="9.7109375" style="27" customWidth="1"/>
    <col min="25" max="25" width="10.28515625" style="23" customWidth="1"/>
    <col min="26" max="26" width="10.42578125" style="11" customWidth="1"/>
    <col min="27" max="27" width="10.5703125" style="10" customWidth="1"/>
    <col min="28" max="28" width="10.85546875" style="11" customWidth="1"/>
    <col min="29" max="29" width="10.28515625" style="23" customWidth="1"/>
    <col min="30" max="30" width="11.7109375" style="23" customWidth="1"/>
    <col min="31" max="31" width="10" style="23" customWidth="1"/>
    <col min="32" max="32" width="11.5703125" style="23" customWidth="1"/>
    <col min="33" max="33" width="9.140625" style="10"/>
    <col min="34" max="34" width="9" style="10" customWidth="1"/>
    <col min="35" max="35" width="7.28515625" style="23" customWidth="1"/>
    <col min="36" max="36" width="7.5703125" style="23" customWidth="1"/>
    <col min="37" max="37" width="7.28515625" style="23" customWidth="1"/>
    <col min="38" max="38" width="7" style="23" customWidth="1"/>
    <col min="39" max="39" width="11.7109375" style="10" customWidth="1"/>
    <col min="40" max="40" width="9" style="10" customWidth="1"/>
    <col min="41" max="41" width="10.28515625" style="10" customWidth="1"/>
    <col min="42" max="42" width="10" style="10" customWidth="1"/>
    <col min="43" max="43" width="10.28515625" style="9" customWidth="1"/>
    <col min="44" max="45" width="8.5703125" style="10" customWidth="1"/>
    <col min="46" max="47" width="8.42578125" style="23" customWidth="1"/>
    <col min="48" max="48" width="8.5703125" style="23" customWidth="1"/>
    <col min="49" max="49" width="7.7109375" style="23" customWidth="1"/>
    <col min="50" max="50" width="10.5703125" style="10" customWidth="1"/>
    <col min="51" max="51" width="10" style="23" customWidth="1"/>
    <col min="52" max="52" width="8.140625" style="23" customWidth="1"/>
    <col min="53" max="53" width="7.85546875" style="23" customWidth="1"/>
    <col min="54" max="54" width="8.5703125" style="9" customWidth="1"/>
    <col min="55" max="55" width="8.42578125" style="12" customWidth="1"/>
    <col min="56" max="56" width="9.7109375" style="23" customWidth="1"/>
    <col min="57" max="57" width="9" style="9" customWidth="1"/>
    <col min="58" max="58" width="8.140625" style="10" customWidth="1"/>
    <col min="59" max="59" width="10.5703125" style="9" customWidth="1"/>
    <col min="60" max="60" width="7.7109375" style="27" customWidth="1"/>
    <col min="61" max="61" width="7.28515625" style="27" customWidth="1"/>
    <col min="62" max="62" width="7.7109375" style="9" customWidth="1"/>
    <col min="63" max="63" width="7.85546875" style="9" customWidth="1"/>
    <col min="64" max="64" width="8" style="9" customWidth="1"/>
    <col min="65" max="65" width="7.5703125" style="9" customWidth="1"/>
    <col min="66" max="66" width="8.28515625" style="9" customWidth="1"/>
    <col min="67" max="67" width="7.85546875" style="9" customWidth="1"/>
    <col min="68" max="68" width="8.140625" style="9" customWidth="1"/>
    <col min="69" max="69" width="11.28515625" style="9" customWidth="1"/>
    <col min="70" max="70" width="9.140625" style="65"/>
    <col min="71" max="71" width="8.140625" style="27" customWidth="1"/>
    <col min="72" max="72" width="8.7109375" style="27" customWidth="1"/>
    <col min="73" max="73" width="8.28515625" style="27" customWidth="1"/>
    <col min="74" max="74" width="8.42578125" style="27" customWidth="1"/>
    <col min="75" max="75" width="7.42578125" style="27" customWidth="1"/>
    <col min="76" max="77" width="8.42578125" style="27" customWidth="1"/>
    <col min="78" max="78" width="8.5703125" style="27" customWidth="1"/>
    <col min="79" max="79" width="8.28515625" style="27" customWidth="1"/>
    <col min="80" max="80" width="9.140625" style="27"/>
    <col min="81" max="81" width="14.28515625" style="27" customWidth="1"/>
    <col min="82" max="82" width="14.140625" style="63" customWidth="1"/>
    <col min="83" max="16384" width="9.140625" style="8"/>
  </cols>
  <sheetData>
    <row r="1" spans="1:82" ht="35.1" customHeight="1">
      <c r="A1" s="115" t="s">
        <v>420</v>
      </c>
      <c r="B1" s="116"/>
      <c r="AQ1" s="77"/>
      <c r="AR1" s="78"/>
      <c r="AS1" s="78"/>
      <c r="AT1" s="79"/>
      <c r="AU1" s="79"/>
      <c r="AV1" s="79"/>
      <c r="AW1" s="79"/>
      <c r="AX1" s="78"/>
      <c r="AY1" s="79"/>
      <c r="AZ1" s="79"/>
      <c r="BA1" s="79"/>
      <c r="BB1" s="80"/>
      <c r="BC1" s="81"/>
    </row>
    <row r="2" spans="1:82" s="1" customFormat="1" ht="39.75" customHeight="1">
      <c r="A2" s="36" t="s">
        <v>229</v>
      </c>
      <c r="B2" s="36" t="s">
        <v>228</v>
      </c>
      <c r="C2" s="34" t="s">
        <v>311</v>
      </c>
      <c r="D2" s="35" t="s">
        <v>419</v>
      </c>
      <c r="E2" s="119" t="s">
        <v>305</v>
      </c>
      <c r="F2" s="119"/>
      <c r="G2" s="119"/>
      <c r="H2" s="119"/>
      <c r="I2" s="119"/>
      <c r="J2" s="119"/>
      <c r="K2" s="119"/>
      <c r="L2" s="120" t="s">
        <v>306</v>
      </c>
      <c r="M2" s="120"/>
      <c r="N2" s="120"/>
      <c r="O2" s="120"/>
      <c r="P2" s="120"/>
      <c r="Q2" s="120"/>
      <c r="R2" s="120"/>
      <c r="S2" s="120"/>
      <c r="T2" s="120"/>
      <c r="U2" s="120"/>
      <c r="V2" s="117" t="s">
        <v>307</v>
      </c>
      <c r="W2" s="117"/>
      <c r="X2" s="117"/>
      <c r="Y2" s="112" t="s">
        <v>308</v>
      </c>
      <c r="Z2" s="112"/>
      <c r="AA2" s="112"/>
      <c r="AB2" s="112"/>
      <c r="AC2" s="112"/>
      <c r="AD2" s="112"/>
      <c r="AE2" s="112"/>
      <c r="AF2" s="112"/>
      <c r="AG2" s="112"/>
      <c r="AH2" s="112"/>
      <c r="AI2" s="131" t="s">
        <v>319</v>
      </c>
      <c r="AJ2" s="131"/>
      <c r="AK2" s="131"/>
      <c r="AL2" s="131"/>
      <c r="AM2" s="131"/>
      <c r="AN2" s="137" t="s">
        <v>157</v>
      </c>
      <c r="AO2" s="137"/>
      <c r="AP2" s="137"/>
      <c r="AQ2" s="124" t="s">
        <v>161</v>
      </c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6"/>
      <c r="BD2" s="138" t="s">
        <v>167</v>
      </c>
      <c r="BE2" s="138"/>
      <c r="BF2" s="138"/>
      <c r="BG2" s="138"/>
      <c r="BH2" s="131" t="s">
        <v>304</v>
      </c>
      <c r="BI2" s="131"/>
      <c r="BJ2" s="119" t="s">
        <v>309</v>
      </c>
      <c r="BK2" s="119"/>
      <c r="BL2" s="119"/>
      <c r="BM2" s="119"/>
      <c r="BN2" s="119"/>
      <c r="BO2" s="119"/>
      <c r="BP2" s="119"/>
      <c r="BQ2" s="119"/>
      <c r="BR2" s="127" t="s">
        <v>310</v>
      </c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3" t="s">
        <v>423</v>
      </c>
      <c r="CD2" s="123"/>
    </row>
    <row r="3" spans="1:82" ht="104.25" customHeight="1">
      <c r="E3" s="111" t="s">
        <v>126</v>
      </c>
      <c r="F3" s="111"/>
      <c r="G3" s="111" t="s">
        <v>127</v>
      </c>
      <c r="H3" s="111"/>
      <c r="I3" s="111" t="s">
        <v>128</v>
      </c>
      <c r="J3" s="111"/>
      <c r="K3" s="24" t="s">
        <v>303</v>
      </c>
      <c r="L3" s="121" t="s">
        <v>129</v>
      </c>
      <c r="M3" s="121"/>
      <c r="N3" s="121" t="s">
        <v>137</v>
      </c>
      <c r="O3" s="121"/>
      <c r="P3" s="121" t="s">
        <v>133</v>
      </c>
      <c r="Q3" s="121"/>
      <c r="R3" s="121" t="s">
        <v>136</v>
      </c>
      <c r="S3" s="121"/>
      <c r="T3" s="30" t="s">
        <v>315</v>
      </c>
      <c r="U3" s="31" t="s">
        <v>316</v>
      </c>
      <c r="V3" s="83" t="s">
        <v>183</v>
      </c>
      <c r="W3" s="100" t="s">
        <v>140</v>
      </c>
      <c r="X3" s="82" t="s">
        <v>142</v>
      </c>
      <c r="Y3" s="113" t="s">
        <v>144</v>
      </c>
      <c r="Z3" s="113"/>
      <c r="AA3" s="114" t="s">
        <v>149</v>
      </c>
      <c r="AB3" s="114"/>
      <c r="AC3" s="114" t="s">
        <v>125</v>
      </c>
      <c r="AD3" s="114"/>
      <c r="AE3" s="114" t="s">
        <v>148</v>
      </c>
      <c r="AF3" s="114"/>
      <c r="AG3" s="30" t="s">
        <v>189</v>
      </c>
      <c r="AH3" s="30" t="s">
        <v>150</v>
      </c>
      <c r="AI3" s="118" t="s">
        <v>152</v>
      </c>
      <c r="AJ3" s="118"/>
      <c r="AK3" s="118" t="s">
        <v>154</v>
      </c>
      <c r="AL3" s="118"/>
      <c r="AM3" s="19" t="s">
        <v>190</v>
      </c>
      <c r="AN3" s="33" t="s">
        <v>191</v>
      </c>
      <c r="AO3" s="33" t="s">
        <v>158</v>
      </c>
      <c r="AP3" s="33" t="s">
        <v>380</v>
      </c>
      <c r="AQ3" s="21" t="s">
        <v>192</v>
      </c>
      <c r="AR3" s="118" t="s">
        <v>193</v>
      </c>
      <c r="AS3" s="118"/>
      <c r="AT3" s="118" t="s">
        <v>164</v>
      </c>
      <c r="AU3" s="118"/>
      <c r="AV3" s="129" t="s">
        <v>194</v>
      </c>
      <c r="AW3" s="129"/>
      <c r="AX3" s="19" t="s">
        <v>197</v>
      </c>
      <c r="AY3" s="22" t="s">
        <v>196</v>
      </c>
      <c r="AZ3" s="105" t="s">
        <v>200</v>
      </c>
      <c r="BA3" s="130"/>
      <c r="BB3" s="128" t="s">
        <v>198</v>
      </c>
      <c r="BC3" s="128"/>
      <c r="BD3" s="82" t="s">
        <v>394</v>
      </c>
      <c r="BE3" s="139" t="s">
        <v>166</v>
      </c>
      <c r="BF3" s="139"/>
      <c r="BG3" s="83" t="s">
        <v>398</v>
      </c>
      <c r="BH3" s="118" t="s">
        <v>168</v>
      </c>
      <c r="BI3" s="118"/>
      <c r="BJ3" s="111" t="s">
        <v>170</v>
      </c>
      <c r="BK3" s="111"/>
      <c r="BL3" s="111" t="s">
        <v>169</v>
      </c>
      <c r="BM3" s="111"/>
      <c r="BN3" s="111" t="s">
        <v>171</v>
      </c>
      <c r="BO3" s="111"/>
      <c r="BP3" s="24" t="s">
        <v>195</v>
      </c>
      <c r="BQ3" s="24" t="s">
        <v>172</v>
      </c>
      <c r="BR3" s="122" t="s">
        <v>173</v>
      </c>
      <c r="BS3" s="122"/>
      <c r="BT3" s="122" t="s">
        <v>176</v>
      </c>
      <c r="BU3" s="122"/>
      <c r="BV3" s="122" t="s">
        <v>174</v>
      </c>
      <c r="BW3" s="122"/>
      <c r="BX3" s="118" t="s">
        <v>175</v>
      </c>
      <c r="BY3" s="118"/>
      <c r="BZ3" s="22" t="s">
        <v>178</v>
      </c>
      <c r="CA3" s="118" t="s">
        <v>177</v>
      </c>
      <c r="CB3" s="118"/>
      <c r="CC3" s="92" t="s">
        <v>179</v>
      </c>
      <c r="CD3" s="93" t="s">
        <v>312</v>
      </c>
    </row>
    <row r="4" spans="1:82" s="40" customFormat="1" ht="26.25" customHeight="1">
      <c r="A4" s="38"/>
      <c r="B4" s="38"/>
      <c r="C4" s="41" t="s">
        <v>162</v>
      </c>
      <c r="D4" s="42" t="s">
        <v>139</v>
      </c>
      <c r="E4" s="43" t="s">
        <v>347</v>
      </c>
      <c r="F4" s="44" t="s">
        <v>348</v>
      </c>
      <c r="G4" s="43" t="s">
        <v>349</v>
      </c>
      <c r="H4" s="44" t="s">
        <v>350</v>
      </c>
      <c r="I4" s="43" t="s">
        <v>351</v>
      </c>
      <c r="J4" s="44" t="s">
        <v>352</v>
      </c>
      <c r="K4" s="44" t="s">
        <v>350</v>
      </c>
      <c r="L4" s="45" t="s">
        <v>130</v>
      </c>
      <c r="M4" s="45" t="s">
        <v>131</v>
      </c>
      <c r="N4" s="45" t="s">
        <v>130</v>
      </c>
      <c r="O4" s="46" t="s">
        <v>132</v>
      </c>
      <c r="P4" s="45" t="s">
        <v>134</v>
      </c>
      <c r="Q4" s="47" t="s">
        <v>135</v>
      </c>
      <c r="R4" s="45" t="s">
        <v>138</v>
      </c>
      <c r="S4" s="48" t="s">
        <v>135</v>
      </c>
      <c r="T4" s="49" t="s">
        <v>139</v>
      </c>
      <c r="U4" s="50" t="s">
        <v>139</v>
      </c>
      <c r="V4" s="101" t="s">
        <v>184</v>
      </c>
      <c r="W4" s="86" t="s">
        <v>141</v>
      </c>
      <c r="X4" s="84" t="s">
        <v>143</v>
      </c>
      <c r="Y4" s="45" t="s">
        <v>185</v>
      </c>
      <c r="Z4" s="51" t="s">
        <v>186</v>
      </c>
      <c r="AA4" s="49" t="s">
        <v>187</v>
      </c>
      <c r="AB4" s="51" t="s">
        <v>188</v>
      </c>
      <c r="AC4" s="45" t="s">
        <v>145</v>
      </c>
      <c r="AD4" s="45" t="s">
        <v>146</v>
      </c>
      <c r="AE4" s="45" t="s">
        <v>147</v>
      </c>
      <c r="AF4" s="45" t="s">
        <v>146</v>
      </c>
      <c r="AG4" s="49" t="s">
        <v>139</v>
      </c>
      <c r="AH4" s="49" t="s">
        <v>143</v>
      </c>
      <c r="AI4" s="52" t="s">
        <v>151</v>
      </c>
      <c r="AJ4" s="52" t="s">
        <v>153</v>
      </c>
      <c r="AK4" s="52" t="s">
        <v>155</v>
      </c>
      <c r="AL4" s="52" t="s">
        <v>156</v>
      </c>
      <c r="AM4" s="53" t="s">
        <v>139</v>
      </c>
      <c r="AN4" s="54" t="s">
        <v>159</v>
      </c>
      <c r="AO4" s="54" t="s">
        <v>160</v>
      </c>
      <c r="AP4" s="54" t="s">
        <v>181</v>
      </c>
      <c r="AQ4" s="55" t="s">
        <v>162</v>
      </c>
      <c r="AR4" s="53" t="s">
        <v>163</v>
      </c>
      <c r="AS4" s="53" t="s">
        <v>199</v>
      </c>
      <c r="AT4" s="52" t="s">
        <v>163</v>
      </c>
      <c r="AU4" s="52" t="s">
        <v>135</v>
      </c>
      <c r="AV4" s="52" t="s">
        <v>163</v>
      </c>
      <c r="AW4" s="52" t="s">
        <v>135</v>
      </c>
      <c r="AX4" s="53" t="s">
        <v>143</v>
      </c>
      <c r="AY4" s="52" t="s">
        <v>143</v>
      </c>
      <c r="AZ4" s="52" t="s">
        <v>163</v>
      </c>
      <c r="BA4" s="52" t="s">
        <v>135</v>
      </c>
      <c r="BB4" s="55" t="s">
        <v>163</v>
      </c>
      <c r="BC4" s="56" t="s">
        <v>165</v>
      </c>
      <c r="BD4" s="84" t="s">
        <v>353</v>
      </c>
      <c r="BE4" s="85" t="s">
        <v>354</v>
      </c>
      <c r="BF4" s="86" t="s">
        <v>355</v>
      </c>
      <c r="BG4" s="85" t="s">
        <v>353</v>
      </c>
      <c r="BH4" s="52" t="s">
        <v>180</v>
      </c>
      <c r="BI4" s="52" t="s">
        <v>143</v>
      </c>
      <c r="BJ4" s="43" t="s">
        <v>354</v>
      </c>
      <c r="BK4" s="43" t="s">
        <v>350</v>
      </c>
      <c r="BL4" s="43" t="s">
        <v>356</v>
      </c>
      <c r="BM4" s="43" t="s">
        <v>350</v>
      </c>
      <c r="BN4" s="43" t="s">
        <v>354</v>
      </c>
      <c r="BO4" s="43" t="s">
        <v>350</v>
      </c>
      <c r="BP4" s="43" t="s">
        <v>355</v>
      </c>
      <c r="BQ4" s="43" t="s">
        <v>139</v>
      </c>
      <c r="BR4" s="57" t="s">
        <v>413</v>
      </c>
      <c r="BS4" s="52" t="s">
        <v>355</v>
      </c>
      <c r="BT4" s="52" t="s">
        <v>414</v>
      </c>
      <c r="BU4" s="52" t="s">
        <v>355</v>
      </c>
      <c r="BV4" s="52" t="s">
        <v>414</v>
      </c>
      <c r="BW4" s="52" t="s">
        <v>355</v>
      </c>
      <c r="BX4" s="52" t="s">
        <v>415</v>
      </c>
      <c r="BY4" s="52" t="s">
        <v>355</v>
      </c>
      <c r="BZ4" s="52" t="s">
        <v>355</v>
      </c>
      <c r="CA4" s="52" t="s">
        <v>414</v>
      </c>
      <c r="CB4" s="52" t="s">
        <v>355</v>
      </c>
      <c r="CC4" s="94" t="s">
        <v>182</v>
      </c>
      <c r="CD4" s="95" t="s">
        <v>182</v>
      </c>
    </row>
    <row r="5" spans="1:82" s="1" customFormat="1" ht="29.25" customHeight="1">
      <c r="A5" s="36"/>
      <c r="B5" s="36"/>
      <c r="C5" s="34" t="s">
        <v>369</v>
      </c>
      <c r="D5" s="35" t="s">
        <v>370</v>
      </c>
      <c r="E5" s="143" t="s">
        <v>313</v>
      </c>
      <c r="F5" s="144"/>
      <c r="G5" s="144"/>
      <c r="H5" s="144"/>
      <c r="I5" s="144"/>
      <c r="J5" s="144"/>
      <c r="K5" s="145"/>
      <c r="L5" s="146" t="s">
        <v>314</v>
      </c>
      <c r="M5" s="147"/>
      <c r="N5" s="147"/>
      <c r="O5" s="147"/>
      <c r="P5" s="147"/>
      <c r="Q5" s="147"/>
      <c r="R5" s="147"/>
      <c r="S5" s="147"/>
      <c r="T5" s="147"/>
      <c r="U5" s="148"/>
      <c r="V5" s="166" t="s">
        <v>317</v>
      </c>
      <c r="W5" s="167"/>
      <c r="X5" s="168"/>
      <c r="Y5" s="140" t="s">
        <v>318</v>
      </c>
      <c r="Z5" s="141"/>
      <c r="AA5" s="141"/>
      <c r="AB5" s="141"/>
      <c r="AC5" s="141"/>
      <c r="AD5" s="141"/>
      <c r="AE5" s="141"/>
      <c r="AF5" s="141"/>
      <c r="AG5" s="141"/>
      <c r="AH5" s="142"/>
      <c r="AI5" s="124" t="s">
        <v>320</v>
      </c>
      <c r="AJ5" s="125"/>
      <c r="AK5" s="125"/>
      <c r="AL5" s="125"/>
      <c r="AM5" s="126"/>
      <c r="AN5" s="156" t="s">
        <v>321</v>
      </c>
      <c r="AO5" s="157"/>
      <c r="AP5" s="158"/>
      <c r="AQ5" s="134" t="s">
        <v>322</v>
      </c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6"/>
      <c r="BD5" s="163" t="s">
        <v>323</v>
      </c>
      <c r="BE5" s="164"/>
      <c r="BF5" s="164"/>
      <c r="BG5" s="165"/>
      <c r="BH5" s="124" t="s">
        <v>324</v>
      </c>
      <c r="BI5" s="126"/>
      <c r="BJ5" s="153" t="s">
        <v>325</v>
      </c>
      <c r="BK5" s="154"/>
      <c r="BL5" s="154"/>
      <c r="BM5" s="154"/>
      <c r="BN5" s="154"/>
      <c r="BO5" s="154"/>
      <c r="BP5" s="154"/>
      <c r="BQ5" s="155"/>
      <c r="BR5" s="124" t="s">
        <v>326</v>
      </c>
      <c r="BS5" s="125"/>
      <c r="BT5" s="125"/>
      <c r="BU5" s="125"/>
      <c r="BV5" s="125"/>
      <c r="BW5" s="125"/>
      <c r="BX5" s="125"/>
      <c r="BY5" s="125"/>
      <c r="BZ5" s="125"/>
      <c r="CA5" s="125"/>
      <c r="CB5" s="126"/>
      <c r="CC5" s="161" t="s">
        <v>327</v>
      </c>
      <c r="CD5" s="162"/>
    </row>
    <row r="6" spans="1:82" ht="66.75" customHeight="1">
      <c r="E6" s="107" t="s">
        <v>329</v>
      </c>
      <c r="F6" s="108"/>
      <c r="G6" s="107" t="s">
        <v>330</v>
      </c>
      <c r="H6" s="108"/>
      <c r="I6" s="107" t="s">
        <v>331</v>
      </c>
      <c r="J6" s="108"/>
      <c r="K6" s="13" t="s">
        <v>332</v>
      </c>
      <c r="L6" s="151" t="s">
        <v>333</v>
      </c>
      <c r="M6" s="152"/>
      <c r="N6" s="151" t="s">
        <v>334</v>
      </c>
      <c r="O6" s="152"/>
      <c r="P6" s="151" t="s">
        <v>335</v>
      </c>
      <c r="Q6" s="152"/>
      <c r="R6" s="151" t="s">
        <v>336</v>
      </c>
      <c r="S6" s="152"/>
      <c r="T6" s="30" t="s">
        <v>371</v>
      </c>
      <c r="U6" s="31" t="s">
        <v>372</v>
      </c>
      <c r="V6" s="83" t="s">
        <v>340</v>
      </c>
      <c r="W6" s="88" t="s">
        <v>341</v>
      </c>
      <c r="X6" s="82" t="s">
        <v>373</v>
      </c>
      <c r="Y6" s="151" t="s">
        <v>344</v>
      </c>
      <c r="Z6" s="152"/>
      <c r="AA6" s="171" t="s">
        <v>363</v>
      </c>
      <c r="AB6" s="172"/>
      <c r="AC6" s="151" t="s">
        <v>362</v>
      </c>
      <c r="AD6" s="152"/>
      <c r="AE6" s="151" t="s">
        <v>364</v>
      </c>
      <c r="AF6" s="152"/>
      <c r="AG6" s="30" t="s">
        <v>374</v>
      </c>
      <c r="AH6" s="30" t="s">
        <v>375</v>
      </c>
      <c r="AI6" s="105" t="s">
        <v>365</v>
      </c>
      <c r="AJ6" s="106"/>
      <c r="AK6" s="105" t="s">
        <v>366</v>
      </c>
      <c r="AL6" s="106"/>
      <c r="AM6" s="19" t="s">
        <v>376</v>
      </c>
      <c r="AN6" s="33" t="s">
        <v>377</v>
      </c>
      <c r="AO6" s="33" t="s">
        <v>378</v>
      </c>
      <c r="AP6" s="33" t="s">
        <v>379</v>
      </c>
      <c r="AQ6" s="21" t="s">
        <v>384</v>
      </c>
      <c r="AR6" s="132" t="s">
        <v>385</v>
      </c>
      <c r="AS6" s="133"/>
      <c r="AT6" s="105" t="s">
        <v>387</v>
      </c>
      <c r="AU6" s="106"/>
      <c r="AV6" s="105" t="s">
        <v>388</v>
      </c>
      <c r="AW6" s="106"/>
      <c r="AX6" s="19" t="s">
        <v>389</v>
      </c>
      <c r="AY6" s="58" t="s">
        <v>390</v>
      </c>
      <c r="AZ6" s="105" t="s">
        <v>391</v>
      </c>
      <c r="BA6" s="106"/>
      <c r="BB6" s="149" t="s">
        <v>393</v>
      </c>
      <c r="BC6" s="150"/>
      <c r="BD6" s="82" t="s">
        <v>395</v>
      </c>
      <c r="BE6" s="159" t="s">
        <v>397</v>
      </c>
      <c r="BF6" s="160"/>
      <c r="BG6" s="83" t="s">
        <v>399</v>
      </c>
      <c r="BH6" s="105" t="s">
        <v>401</v>
      </c>
      <c r="BI6" s="106"/>
      <c r="BJ6" s="107" t="s">
        <v>402</v>
      </c>
      <c r="BK6" s="108"/>
      <c r="BL6" s="107" t="s">
        <v>403</v>
      </c>
      <c r="BM6" s="108"/>
      <c r="BN6" s="107" t="s">
        <v>404</v>
      </c>
      <c r="BO6" s="108"/>
      <c r="BP6" s="24" t="s">
        <v>405</v>
      </c>
      <c r="BQ6" s="24" t="s">
        <v>406</v>
      </c>
      <c r="BR6" s="109" t="s">
        <v>407</v>
      </c>
      <c r="BS6" s="110"/>
      <c r="BT6" s="105" t="s">
        <v>408</v>
      </c>
      <c r="BU6" s="106"/>
      <c r="BV6" s="105" t="s">
        <v>409</v>
      </c>
      <c r="BW6" s="106"/>
      <c r="BX6" s="105" t="s">
        <v>410</v>
      </c>
      <c r="BY6" s="106"/>
      <c r="BZ6" s="22" t="s">
        <v>411</v>
      </c>
      <c r="CA6" s="105" t="s">
        <v>412</v>
      </c>
      <c r="CB6" s="106"/>
      <c r="CC6" s="92" t="s">
        <v>417</v>
      </c>
      <c r="CD6" s="93" t="s">
        <v>418</v>
      </c>
    </row>
    <row r="7" spans="1:82" s="40" customFormat="1" ht="30" customHeight="1">
      <c r="A7" s="38"/>
      <c r="B7" s="38"/>
      <c r="C7" s="41" t="s">
        <v>328</v>
      </c>
      <c r="D7" s="42" t="s">
        <v>143</v>
      </c>
      <c r="E7" s="43" t="s">
        <v>357</v>
      </c>
      <c r="F7" s="44" t="s">
        <v>358</v>
      </c>
      <c r="G7" s="43" t="s">
        <v>359</v>
      </c>
      <c r="H7" s="44" t="s">
        <v>360</v>
      </c>
      <c r="I7" s="43" t="s">
        <v>359</v>
      </c>
      <c r="J7" s="44" t="s">
        <v>360</v>
      </c>
      <c r="K7" s="44" t="s">
        <v>360</v>
      </c>
      <c r="L7" s="45" t="s">
        <v>337</v>
      </c>
      <c r="M7" s="45" t="s">
        <v>338</v>
      </c>
      <c r="N7" s="45" t="s">
        <v>337</v>
      </c>
      <c r="O7" s="46" t="s">
        <v>338</v>
      </c>
      <c r="P7" s="45" t="s">
        <v>381</v>
      </c>
      <c r="Q7" s="47" t="s">
        <v>339</v>
      </c>
      <c r="R7" s="45" t="s">
        <v>381</v>
      </c>
      <c r="S7" s="48" t="s">
        <v>342</v>
      </c>
      <c r="T7" s="49" t="s">
        <v>143</v>
      </c>
      <c r="U7" s="50" t="s">
        <v>143</v>
      </c>
      <c r="V7" s="85" t="s">
        <v>343</v>
      </c>
      <c r="W7" s="86" t="s">
        <v>343</v>
      </c>
      <c r="X7" s="84" t="s">
        <v>143</v>
      </c>
      <c r="Y7" s="45" t="s">
        <v>345</v>
      </c>
      <c r="Z7" s="51" t="s">
        <v>346</v>
      </c>
      <c r="AA7" s="49" t="s">
        <v>345</v>
      </c>
      <c r="AB7" s="51" t="s">
        <v>346</v>
      </c>
      <c r="AC7" s="45" t="s">
        <v>382</v>
      </c>
      <c r="AD7" s="45" t="s">
        <v>361</v>
      </c>
      <c r="AE7" s="45" t="s">
        <v>382</v>
      </c>
      <c r="AF7" s="45" t="s">
        <v>361</v>
      </c>
      <c r="AG7" s="49" t="s">
        <v>143</v>
      </c>
      <c r="AH7" s="49" t="s">
        <v>143</v>
      </c>
      <c r="AI7" s="52" t="s">
        <v>367</v>
      </c>
      <c r="AJ7" s="52" t="s">
        <v>368</v>
      </c>
      <c r="AK7" s="52" t="s">
        <v>367</v>
      </c>
      <c r="AL7" s="52" t="s">
        <v>368</v>
      </c>
      <c r="AM7" s="53" t="s">
        <v>143</v>
      </c>
      <c r="AN7" s="54" t="s">
        <v>383</v>
      </c>
      <c r="AO7" s="54" t="s">
        <v>383</v>
      </c>
      <c r="AP7" s="54" t="s">
        <v>143</v>
      </c>
      <c r="AQ7" s="55" t="s">
        <v>328</v>
      </c>
      <c r="AR7" s="53" t="s">
        <v>386</v>
      </c>
      <c r="AS7" s="53" t="s">
        <v>342</v>
      </c>
      <c r="AT7" s="52" t="s">
        <v>386</v>
      </c>
      <c r="AU7" s="52" t="s">
        <v>342</v>
      </c>
      <c r="AV7" s="52" t="s">
        <v>386</v>
      </c>
      <c r="AW7" s="52" t="s">
        <v>342</v>
      </c>
      <c r="AX7" s="53" t="s">
        <v>143</v>
      </c>
      <c r="AY7" s="52" t="s">
        <v>143</v>
      </c>
      <c r="AZ7" s="52" t="s">
        <v>386</v>
      </c>
      <c r="BA7" s="52" t="s">
        <v>342</v>
      </c>
      <c r="BB7" s="55" t="s">
        <v>386</v>
      </c>
      <c r="BC7" s="56" t="s">
        <v>392</v>
      </c>
      <c r="BD7" s="84" t="s">
        <v>360</v>
      </c>
      <c r="BE7" s="85" t="s">
        <v>396</v>
      </c>
      <c r="BF7" s="86" t="s">
        <v>360</v>
      </c>
      <c r="BG7" s="85" t="s">
        <v>360</v>
      </c>
      <c r="BH7" s="52" t="s">
        <v>400</v>
      </c>
      <c r="BI7" s="52" t="s">
        <v>143</v>
      </c>
      <c r="BJ7" s="43" t="s">
        <v>396</v>
      </c>
      <c r="BK7" s="43" t="s">
        <v>360</v>
      </c>
      <c r="BL7" s="43" t="s">
        <v>396</v>
      </c>
      <c r="BM7" s="43" t="s">
        <v>360</v>
      </c>
      <c r="BN7" s="43" t="s">
        <v>396</v>
      </c>
      <c r="BO7" s="43" t="s">
        <v>360</v>
      </c>
      <c r="BP7" s="43" t="s">
        <v>360</v>
      </c>
      <c r="BQ7" s="43" t="s">
        <v>143</v>
      </c>
      <c r="BR7" s="57" t="s">
        <v>396</v>
      </c>
      <c r="BS7" s="52" t="s">
        <v>360</v>
      </c>
      <c r="BT7" s="52" t="s">
        <v>396</v>
      </c>
      <c r="BU7" s="52" t="s">
        <v>360</v>
      </c>
      <c r="BV7" s="52" t="s">
        <v>396</v>
      </c>
      <c r="BW7" s="52" t="s">
        <v>360</v>
      </c>
      <c r="BX7" s="52" t="s">
        <v>396</v>
      </c>
      <c r="BY7" s="52" t="s">
        <v>360</v>
      </c>
      <c r="BZ7" s="52" t="s">
        <v>360</v>
      </c>
      <c r="CA7" s="52" t="s">
        <v>396</v>
      </c>
      <c r="CB7" s="52" t="s">
        <v>360</v>
      </c>
      <c r="CC7" s="94" t="s">
        <v>416</v>
      </c>
      <c r="CD7" s="95" t="s">
        <v>416</v>
      </c>
    </row>
    <row r="8" spans="1:82">
      <c r="A8" s="39" t="s">
        <v>422</v>
      </c>
      <c r="B8" s="39" t="s">
        <v>215</v>
      </c>
      <c r="C8" s="9">
        <v>778429.28027500003</v>
      </c>
      <c r="D8" s="10">
        <v>67.926063999999997</v>
      </c>
      <c r="E8" s="24">
        <v>83.49</v>
      </c>
      <c r="F8" s="24">
        <v>107.25444445063144</v>
      </c>
      <c r="G8" s="24">
        <v>255.4</v>
      </c>
      <c r="H8" s="16">
        <v>0.32809659974477506</v>
      </c>
      <c r="I8" s="24">
        <v>11.2</v>
      </c>
      <c r="J8" s="16">
        <f>I8*1000/C8</f>
        <v>1.4387947991940018E-2</v>
      </c>
      <c r="K8" s="16">
        <f>H8-J8</f>
        <v>0.31370865175283502</v>
      </c>
      <c r="L8" s="28">
        <v>0</v>
      </c>
      <c r="M8" s="29">
        <f>L8/C8*1000</f>
        <v>0</v>
      </c>
      <c r="N8" s="28">
        <v>0</v>
      </c>
      <c r="O8" s="29">
        <f>N8*1000/C8</f>
        <v>0</v>
      </c>
      <c r="P8" s="28">
        <v>0</v>
      </c>
      <c r="Q8" s="14">
        <f>P8/C8*1000</f>
        <v>0</v>
      </c>
      <c r="R8" s="28">
        <v>0</v>
      </c>
      <c r="S8" s="15">
        <f>R8*1000/C8</f>
        <v>0</v>
      </c>
      <c r="T8" s="30">
        <v>0</v>
      </c>
      <c r="U8" s="31">
        <v>0</v>
      </c>
      <c r="V8" s="102">
        <v>0</v>
      </c>
      <c r="W8" s="102">
        <v>0</v>
      </c>
      <c r="X8" s="82">
        <v>0</v>
      </c>
      <c r="Y8" s="28">
        <v>0</v>
      </c>
      <c r="Z8" s="18">
        <v>0</v>
      </c>
      <c r="AA8" s="30">
        <v>2.56</v>
      </c>
      <c r="AB8" s="18">
        <v>3.2889999999999998E-3</v>
      </c>
      <c r="AC8" s="28">
        <v>0</v>
      </c>
      <c r="AD8" s="28">
        <v>0</v>
      </c>
      <c r="AE8" s="28">
        <v>314</v>
      </c>
      <c r="AF8" s="28">
        <v>4.0299999999999998E-4</v>
      </c>
      <c r="AG8" s="30">
        <v>12.265625</v>
      </c>
      <c r="AH8" s="30">
        <v>0</v>
      </c>
      <c r="AI8" s="22">
        <v>0.701963</v>
      </c>
      <c r="AJ8" s="22">
        <f>AI8/C8*1000000</f>
        <v>0.90176849430948136</v>
      </c>
      <c r="AK8" s="22">
        <v>0.17280000000000001</v>
      </c>
      <c r="AL8" s="22">
        <v>0.22198499999999999</v>
      </c>
      <c r="AM8" s="19">
        <v>24.616682000000001</v>
      </c>
      <c r="AN8" s="33">
        <v>206</v>
      </c>
      <c r="AO8" s="33">
        <v>48.496523000000003</v>
      </c>
      <c r="AP8" s="33">
        <f>(AO8/AN8)*100</f>
        <v>23.542001456310683</v>
      </c>
      <c r="AQ8" s="21">
        <v>17050</v>
      </c>
      <c r="AR8" s="19">
        <v>17.049999</v>
      </c>
      <c r="AS8" s="19">
        <v>21.90308025666333</v>
      </c>
      <c r="AT8" s="20">
        <v>6</v>
      </c>
      <c r="AU8" s="22">
        <v>7.7078292813964406</v>
      </c>
      <c r="AV8" s="22">
        <f>AQ8*0.1/1000</f>
        <v>1.7050000000000001</v>
      </c>
      <c r="AW8" s="22">
        <v>2.1903081541301548</v>
      </c>
      <c r="AX8" s="19">
        <f>AR8/AT8*100</f>
        <v>284.16665</v>
      </c>
      <c r="AY8" s="22">
        <f>AV8/AT8*100</f>
        <v>28.416666666666668</v>
      </c>
      <c r="AZ8" s="22">
        <f>AT8-AR8</f>
        <v>-11.049999</v>
      </c>
      <c r="BA8" s="22">
        <v>-14.195250975266893</v>
      </c>
      <c r="BB8" s="21">
        <f>AT8-AV8</f>
        <v>4.2949999999999999</v>
      </c>
      <c r="BC8" s="5">
        <f>BB8/C8*1000</f>
        <v>5.5175211272662835E-3</v>
      </c>
      <c r="BD8" s="87">
        <v>1030</v>
      </c>
      <c r="BE8" s="83">
        <v>134</v>
      </c>
      <c r="BF8" s="88">
        <v>172.14152061785379</v>
      </c>
      <c r="BG8" s="83">
        <v>857.85847938214624</v>
      </c>
      <c r="BH8" s="3">
        <v>88.98944837815128</v>
      </c>
      <c r="BI8" s="4">
        <v>0.85988848672177776</v>
      </c>
      <c r="BJ8" s="24">
        <v>27.996874999999999</v>
      </c>
      <c r="BK8" s="24">
        <f>BJ8*1000000/C8</f>
        <v>35.965855485432648</v>
      </c>
      <c r="BL8" s="24">
        <v>67.515140000000002</v>
      </c>
      <c r="BM8" s="24">
        <f>BL8*1000000/C8</f>
        <v>86.73252883826332</v>
      </c>
      <c r="BN8" s="24">
        <v>303.159808</v>
      </c>
      <c r="BO8" s="24">
        <f>BN8*1000000/C8</f>
        <v>389.45067417415368</v>
      </c>
      <c r="BP8" s="24">
        <v>50.766672999999997</v>
      </c>
      <c r="BQ8" s="24">
        <v>9.2350220000000007</v>
      </c>
      <c r="BR8" s="7">
        <v>26</v>
      </c>
      <c r="BS8" s="4">
        <v>33.400593552717858</v>
      </c>
      <c r="BT8" s="6">
        <v>135.86997203936039</v>
      </c>
      <c r="BU8" s="4">
        <v>10.836993997221246</v>
      </c>
      <c r="BV8" s="4">
        <v>-17.564166562398562</v>
      </c>
      <c r="BW8" s="4">
        <v>-22.563599555496612</v>
      </c>
      <c r="BX8" s="7">
        <v>28.063226762517449</v>
      </c>
      <c r="BY8" s="4">
        <v>36.051093495099984</v>
      </c>
      <c r="BZ8" s="4">
        <v>33.400593552717858</v>
      </c>
      <c r="CA8" s="22">
        <v>2.0632267625174499</v>
      </c>
      <c r="CB8" s="4">
        <v>2.6504999423821261</v>
      </c>
      <c r="CC8" s="96">
        <v>0</v>
      </c>
      <c r="CD8" s="97">
        <v>0</v>
      </c>
    </row>
    <row r="9" spans="1:82">
      <c r="A9" s="39" t="s">
        <v>201</v>
      </c>
      <c r="B9" s="39" t="s">
        <v>230</v>
      </c>
      <c r="C9" s="9">
        <v>9296954.3596999999</v>
      </c>
      <c r="D9" s="10">
        <v>98.100217999999998</v>
      </c>
      <c r="E9" s="24">
        <v>838.42</v>
      </c>
      <c r="F9" s="24">
        <v>90.182221785915559</v>
      </c>
      <c r="G9" s="24">
        <v>3514</v>
      </c>
      <c r="H9" s="16">
        <v>0.37797324414459016</v>
      </c>
      <c r="I9" s="24">
        <v>373.26600000000002</v>
      </c>
      <c r="J9" s="16">
        <f>I9*1000/C9</f>
        <v>4.0149277447033178E-2</v>
      </c>
      <c r="K9" s="16">
        <f>H9-J9</f>
        <v>0.33782396669755699</v>
      </c>
      <c r="L9" s="28">
        <v>0</v>
      </c>
      <c r="M9" s="29">
        <f>L9/C9*1000</f>
        <v>0</v>
      </c>
      <c r="N9" s="28">
        <v>1300</v>
      </c>
      <c r="O9" s="29">
        <f>N9*1000/C9</f>
        <v>0.13983073915423086</v>
      </c>
      <c r="P9" s="28">
        <v>0</v>
      </c>
      <c r="Q9" s="14">
        <f>P9/C9*1000</f>
        <v>0</v>
      </c>
      <c r="R9" s="28">
        <v>14</v>
      </c>
      <c r="S9" s="15">
        <f>R9*1000/C9</f>
        <v>1.5058694985840245E-3</v>
      </c>
      <c r="T9" s="30">
        <v>0</v>
      </c>
      <c r="U9" s="31">
        <v>1.0769230000000001</v>
      </c>
      <c r="V9" s="102">
        <v>1492.29</v>
      </c>
      <c r="W9" s="102">
        <v>33.120214609027734</v>
      </c>
      <c r="X9" s="82">
        <v>2.2194221370529679</v>
      </c>
      <c r="Y9" s="28">
        <v>0.74</v>
      </c>
      <c r="Z9" s="18">
        <v>8.0000000000000007E-5</v>
      </c>
      <c r="AA9" s="30">
        <v>39.22</v>
      </c>
      <c r="AB9" s="18">
        <v>4.2189999999999997E-3</v>
      </c>
      <c r="AC9" s="28">
        <v>0</v>
      </c>
      <c r="AD9" s="28">
        <v>0</v>
      </c>
      <c r="AE9" s="28">
        <v>943</v>
      </c>
      <c r="AF9" s="28">
        <v>1.01E-4</v>
      </c>
      <c r="AG9" s="30">
        <v>2.4043860000000001</v>
      </c>
      <c r="AH9" s="30">
        <f>AC9/(Y9*1000)*100</f>
        <v>0</v>
      </c>
      <c r="AI9" s="22">
        <v>3.4202520000000001</v>
      </c>
      <c r="AJ9" s="22">
        <f>AI9/C9*1000000</f>
        <v>0.36788951173364337</v>
      </c>
      <c r="AK9" s="22">
        <v>0.92710000000000004</v>
      </c>
      <c r="AL9" s="22">
        <v>9.9721000000000004E-2</v>
      </c>
      <c r="AM9" s="19">
        <v>27.106190000000002</v>
      </c>
      <c r="AN9" s="33">
        <v>140</v>
      </c>
      <c r="AO9" s="33">
        <v>74.038162999999997</v>
      </c>
      <c r="AP9" s="33">
        <f>(AO9/AN9)*100</f>
        <v>52.884402142857148</v>
      </c>
      <c r="AQ9" s="21">
        <v>19300</v>
      </c>
      <c r="AR9" s="19">
        <v>19.299999</v>
      </c>
      <c r="AS9" s="19">
        <v>2.0759485583430126</v>
      </c>
      <c r="AT9" s="20">
        <v>9</v>
      </c>
      <c r="AU9" s="22">
        <v>0.96805896337544406</v>
      </c>
      <c r="AV9" s="22">
        <f>AQ9*0.1/1000</f>
        <v>1.93</v>
      </c>
      <c r="AW9" s="22">
        <v>0.20759486659051196</v>
      </c>
      <c r="AX9" s="19">
        <f>AR9/AT9*100</f>
        <v>214.44443333333334</v>
      </c>
      <c r="AY9" s="22">
        <f>AV9/AT9*100</f>
        <v>21.444444444444443</v>
      </c>
      <c r="AZ9" s="22">
        <f>AT9-AR9</f>
        <v>-10.299999</v>
      </c>
      <c r="BA9" s="22">
        <v>-1.1078895949675682</v>
      </c>
      <c r="BB9" s="21">
        <f>AT9-AV9</f>
        <v>7.07</v>
      </c>
      <c r="BC9" s="5">
        <f>BB9/C9*1000</f>
        <v>7.6046409678493247E-4</v>
      </c>
      <c r="BD9" s="87">
        <v>4350</v>
      </c>
      <c r="BE9" s="83">
        <v>10</v>
      </c>
      <c r="BF9" s="88">
        <v>1.0756210704171605</v>
      </c>
      <c r="BG9" s="83">
        <v>4348.9243789295824</v>
      </c>
      <c r="BH9" s="3">
        <v>-52.846087082143519</v>
      </c>
      <c r="BI9" s="4">
        <v>0</v>
      </c>
      <c r="BJ9" s="24">
        <v>234.50700599999999</v>
      </c>
      <c r="BK9" s="24">
        <f>BJ9*1000000/C9</f>
        <v>25.224067681404346</v>
      </c>
      <c r="BL9" s="24">
        <v>314.06653399999999</v>
      </c>
      <c r="BM9" s="24">
        <f>BL9*1000000/C9</f>
        <v>33.781658148328752</v>
      </c>
      <c r="BN9" s="24">
        <v>28686.854318999998</v>
      </c>
      <c r="BO9" s="24">
        <f>BN9*1000000/C9</f>
        <v>3085.6184949503922</v>
      </c>
      <c r="BP9" s="24">
        <v>8.5575899999999994</v>
      </c>
      <c r="BQ9" s="24">
        <v>0.81747199999999998</v>
      </c>
      <c r="BR9" s="7">
        <v>0.2</v>
      </c>
      <c r="BS9" s="4">
        <v>2.1512421408343207E-2</v>
      </c>
      <c r="BT9" s="6">
        <v>37.975896371163451</v>
      </c>
      <c r="BU9" s="4">
        <v>14.614460476252649</v>
      </c>
      <c r="BV9" s="4">
        <v>135.6699720393604</v>
      </c>
      <c r="BW9" s="4">
        <v>14.592948054844307</v>
      </c>
      <c r="BX9" s="7">
        <v>451.99444296301937</v>
      </c>
      <c r="BY9" s="4">
        <v>48.617474656249108</v>
      </c>
      <c r="BZ9" s="4">
        <v>2.1512421408343207E-2</v>
      </c>
      <c r="CA9" s="22">
        <v>451.79444296301938</v>
      </c>
      <c r="CB9" s="4">
        <v>48.595962234840762</v>
      </c>
      <c r="CC9" s="96">
        <v>0.69499708207331934</v>
      </c>
      <c r="CD9" s="97">
        <v>1.5020228002724297E-2</v>
      </c>
    </row>
    <row r="10" spans="1:82">
      <c r="A10" s="37" t="s">
        <v>66</v>
      </c>
      <c r="B10" s="37" t="s">
        <v>238</v>
      </c>
      <c r="C10" s="9">
        <v>16812633.709600002</v>
      </c>
      <c r="D10" s="10">
        <v>55.877394000000002</v>
      </c>
      <c r="E10" s="24">
        <v>551.04999999999995</v>
      </c>
      <c r="F10" s="24">
        <v>32.775947511742359</v>
      </c>
      <c r="G10" s="24">
        <v>6407.058</v>
      </c>
      <c r="H10" s="16">
        <v>0.38108592090135018</v>
      </c>
      <c r="I10" s="24">
        <v>1252.2837999999999</v>
      </c>
      <c r="J10" s="16">
        <f>I10*1000/C10</f>
        <v>7.448468940859318E-2</v>
      </c>
      <c r="K10" s="16">
        <f>H10-J10</f>
        <v>0.30660123149275698</v>
      </c>
      <c r="L10" s="28">
        <v>3700</v>
      </c>
      <c r="M10" s="29">
        <f>L10/C10*1000</f>
        <v>0.22007259920777925</v>
      </c>
      <c r="N10" s="28">
        <v>0</v>
      </c>
      <c r="O10" s="29">
        <f>N10*1000/C10</f>
        <v>0</v>
      </c>
      <c r="P10" s="28">
        <v>83</v>
      </c>
      <c r="Q10" s="14">
        <f>P10/C10*1000</f>
        <v>4.9367637119582921E-3</v>
      </c>
      <c r="R10" s="28">
        <v>0</v>
      </c>
      <c r="S10" s="15">
        <f>R10*1000/C10</f>
        <v>0</v>
      </c>
      <c r="T10" s="30">
        <v>2.2432430000000001</v>
      </c>
      <c r="U10" s="31">
        <v>0</v>
      </c>
      <c r="V10" s="102">
        <v>5749.92</v>
      </c>
      <c r="W10" s="102">
        <v>123.87866770822971</v>
      </c>
      <c r="X10" s="82">
        <v>2.1544415871565121</v>
      </c>
      <c r="Y10" s="28">
        <v>7.5</v>
      </c>
      <c r="Z10" s="18">
        <v>4.46E-4</v>
      </c>
      <c r="AA10" s="30">
        <v>34.22</v>
      </c>
      <c r="AB10" s="18">
        <v>2.0349999999999999E-3</v>
      </c>
      <c r="AC10" s="28">
        <v>259</v>
      </c>
      <c r="AD10" s="28">
        <v>1.5E-5</v>
      </c>
      <c r="AE10" s="28">
        <v>1054</v>
      </c>
      <c r="AF10" s="28">
        <v>6.3E-5</v>
      </c>
      <c r="AG10" s="30">
        <v>3.0800700000000001</v>
      </c>
      <c r="AH10" s="30">
        <f>AC10/(Y10*1000)*100</f>
        <v>3.4533333333333331</v>
      </c>
      <c r="AI10" s="22">
        <v>6.6319900000000001</v>
      </c>
      <c r="AJ10" s="22">
        <f t="shared" ref="AJ10:AJ45" si="0">AI10/C10*1000000</f>
        <v>0.3944646695189189</v>
      </c>
      <c r="AK10" s="22">
        <v>1.9195</v>
      </c>
      <c r="AL10" s="22">
        <v>0.11416999999999999</v>
      </c>
      <c r="AM10" s="19">
        <v>28.943047</v>
      </c>
      <c r="AN10" s="33">
        <v>182</v>
      </c>
      <c r="AO10" s="33">
        <v>36.331893999999998</v>
      </c>
      <c r="AP10" s="33">
        <f>(AO10/AN10)*100</f>
        <v>19.96257912087912</v>
      </c>
      <c r="AQ10" s="21">
        <v>39087.5</v>
      </c>
      <c r="AR10" s="19">
        <v>39.087502000000001</v>
      </c>
      <c r="AS10" s="19">
        <v>2.3248886923457501</v>
      </c>
      <c r="AT10" s="20">
        <v>216</v>
      </c>
      <c r="AU10" s="22">
        <v>12.847481467265</v>
      </c>
      <c r="AV10" s="22">
        <f t="shared" ref="AV10:AV45" si="1">AQ10*0.1/1000</f>
        <v>3.9087499999999999</v>
      </c>
      <c r="AW10" s="22">
        <v>0.23248885733875868</v>
      </c>
      <c r="AX10" s="19">
        <f t="shared" ref="AX10:AX45" si="2">AR10/AT10*100</f>
        <v>18.096065740740741</v>
      </c>
      <c r="AY10" s="22">
        <f t="shared" ref="AY10:AY45" si="3">AV10/AT10*100</f>
        <v>1.8096064814814814</v>
      </c>
      <c r="AZ10" s="22">
        <f t="shared" ref="AZ10:AZ45" si="4">AT10-AR10</f>
        <v>176.912498</v>
      </c>
      <c r="BA10" s="22">
        <v>10.522592774919202</v>
      </c>
      <c r="BB10" s="21">
        <f t="shared" ref="BB10:BB45" si="5">AT10-AV10</f>
        <v>212.09125</v>
      </c>
      <c r="BC10" s="5">
        <f t="shared" ref="BC10:BC45" si="6">BB10/C10*1000</f>
        <v>1.2614992609926193E-2</v>
      </c>
      <c r="BD10" s="87">
        <v>990</v>
      </c>
      <c r="BE10" s="83">
        <v>407</v>
      </c>
      <c r="BF10" s="88">
        <v>24.207985912855719</v>
      </c>
      <c r="BG10" s="83">
        <v>965.79201408714425</v>
      </c>
      <c r="BH10" s="22">
        <v>18.098879456962592</v>
      </c>
      <c r="BI10" s="22">
        <v>0.18281696421174334</v>
      </c>
      <c r="BJ10" s="24">
        <v>349.86397599999998</v>
      </c>
      <c r="BK10" s="24">
        <f t="shared" ref="BK10:BK45" si="7">BJ10*1000000/C10</f>
        <v>20.80958772094273</v>
      </c>
      <c r="BL10" s="24">
        <v>1142.266384</v>
      </c>
      <c r="BM10" s="24">
        <f t="shared" ref="BM10:BM45" si="8">BL10*1000000/C10</f>
        <v>67.940954625554397</v>
      </c>
      <c r="BN10" s="24">
        <v>6078.3936789999998</v>
      </c>
      <c r="BO10" s="24">
        <f t="shared" ref="BO10:BO45" si="9">BN10*1000000/C10</f>
        <v>361.53726917450427</v>
      </c>
      <c r="BP10" s="24">
        <v>47.131366999999997</v>
      </c>
      <c r="BQ10" s="24">
        <v>5.7558619999999996</v>
      </c>
      <c r="BR10" s="7">
        <v>8.1</v>
      </c>
      <c r="BS10" s="4">
        <v>0.48178055502243566</v>
      </c>
      <c r="BT10" s="6">
        <v>44.781605819402969</v>
      </c>
      <c r="BU10" s="4">
        <v>2.6635687538849258</v>
      </c>
      <c r="BV10" s="4">
        <v>36.681605819402968</v>
      </c>
      <c r="BW10" s="4">
        <v>2.1817881988624901</v>
      </c>
      <c r="BX10" s="7">
        <v>148.97358609499747</v>
      </c>
      <c r="BY10" s="4">
        <v>8.8608119743864791</v>
      </c>
      <c r="BZ10" s="4">
        <v>0.48178055502243566</v>
      </c>
      <c r="CA10" s="22">
        <v>140.87358609499748</v>
      </c>
      <c r="CB10" s="4">
        <v>8.3790314193640434</v>
      </c>
      <c r="CC10" s="96">
        <v>0</v>
      </c>
      <c r="CD10" s="97">
        <v>0</v>
      </c>
    </row>
    <row r="11" spans="1:82">
      <c r="A11" s="37" t="s">
        <v>73</v>
      </c>
      <c r="B11" s="37" t="s">
        <v>247</v>
      </c>
      <c r="C11" s="9">
        <v>36263800.413400002</v>
      </c>
      <c r="D11" s="10">
        <v>97.732986999999994</v>
      </c>
      <c r="E11" s="24">
        <v>1210.1099999999999</v>
      </c>
      <c r="F11" s="24">
        <v>33.369640969920148</v>
      </c>
      <c r="G11" s="24">
        <v>17491.2</v>
      </c>
      <c r="H11" s="16">
        <v>0.48233223767514305</v>
      </c>
      <c r="I11" s="24">
        <v>1813.25</v>
      </c>
      <c r="J11" s="16">
        <f t="shared" ref="J11:J68" si="10">I11*1000/C11</f>
        <v>5.0001653972537793E-2</v>
      </c>
      <c r="K11" s="16">
        <f t="shared" ref="K11:K68" si="11">H11-J11</f>
        <v>0.43233058370260524</v>
      </c>
      <c r="L11" s="28">
        <v>20100</v>
      </c>
      <c r="M11" s="29">
        <f t="shared" ref="M11:M68" si="12">L11/C11*1000</f>
        <v>0.55427174677954483</v>
      </c>
      <c r="N11" s="28">
        <v>0</v>
      </c>
      <c r="O11" s="29">
        <f t="shared" ref="O11:O68" si="13">N11*1000/C11</f>
        <v>0</v>
      </c>
      <c r="P11" s="28">
        <v>77</v>
      </c>
      <c r="Q11" s="14">
        <f t="shared" ref="Q11:Q68" si="14">P11/C11*1000</f>
        <v>2.1233295772151717E-3</v>
      </c>
      <c r="R11" s="28">
        <v>0</v>
      </c>
      <c r="S11" s="15">
        <f t="shared" ref="S11:S68" si="15">R11*1000/C11</f>
        <v>0</v>
      </c>
      <c r="T11" s="30">
        <v>0.38308500000000001</v>
      </c>
      <c r="U11" s="31">
        <v>0</v>
      </c>
      <c r="V11" s="102">
        <v>819.82</v>
      </c>
      <c r="W11" s="102">
        <v>2.4649565445923196</v>
      </c>
      <c r="X11" s="82">
        <v>0.30067045748973181</v>
      </c>
      <c r="Y11" s="28">
        <v>17.8</v>
      </c>
      <c r="Z11" s="18">
        <v>4.9100000000000001E-4</v>
      </c>
      <c r="AA11" s="30">
        <v>107.99</v>
      </c>
      <c r="AB11" s="18">
        <v>2.9780000000000002E-3</v>
      </c>
      <c r="AC11" s="28">
        <v>561</v>
      </c>
      <c r="AD11" s="28">
        <v>1.5E-5</v>
      </c>
      <c r="AE11" s="28">
        <v>5179</v>
      </c>
      <c r="AF11" s="28">
        <v>1.4300000000000001E-4</v>
      </c>
      <c r="AG11" s="30">
        <v>4.795814</v>
      </c>
      <c r="AH11" s="30">
        <f t="shared" ref="AH11:AH66" si="16">AC11/(Y11*1000)*100</f>
        <v>3.1516853932584272</v>
      </c>
      <c r="AI11" s="22">
        <v>16.791758999999999</v>
      </c>
      <c r="AJ11" s="22">
        <f t="shared" si="0"/>
        <v>0.46304465633985781</v>
      </c>
      <c r="AK11" s="22">
        <v>2.2509000000000001</v>
      </c>
      <c r="AL11" s="22">
        <v>6.207E-2</v>
      </c>
      <c r="AM11" s="19">
        <v>13.40479</v>
      </c>
      <c r="AN11" s="33">
        <v>155.79933399999999</v>
      </c>
      <c r="AO11" s="33">
        <v>88.207195999999996</v>
      </c>
      <c r="AP11" s="33">
        <f t="shared" ref="AP11:AP68" si="17">(AO11/AN11)*100</f>
        <v>56.615900553207751</v>
      </c>
      <c r="AQ11" s="21">
        <v>42500</v>
      </c>
      <c r="AR11" s="19">
        <v>42.5</v>
      </c>
      <c r="AS11" s="19">
        <v>1.1719676237875949</v>
      </c>
      <c r="AT11" s="20">
        <v>127</v>
      </c>
      <c r="AU11" s="22">
        <v>3.5021150169652833</v>
      </c>
      <c r="AV11" s="22">
        <f t="shared" si="1"/>
        <v>4.25</v>
      </c>
      <c r="AW11" s="22">
        <v>0.11719676237875948</v>
      </c>
      <c r="AX11" s="19">
        <f t="shared" si="2"/>
        <v>33.464566929133859</v>
      </c>
      <c r="AY11" s="22">
        <f t="shared" si="3"/>
        <v>3.3464566929133861</v>
      </c>
      <c r="AZ11" s="22">
        <f t="shared" si="4"/>
        <v>84.5</v>
      </c>
      <c r="BA11" s="22">
        <v>2.3301473931776888</v>
      </c>
      <c r="BB11" s="21">
        <f t="shared" si="5"/>
        <v>122.75</v>
      </c>
      <c r="BC11" s="5">
        <f t="shared" si="6"/>
        <v>3.384918254586524E-3</v>
      </c>
      <c r="BD11" s="87">
        <v>2060</v>
      </c>
      <c r="BE11" s="83">
        <v>81</v>
      </c>
      <c r="BF11" s="88">
        <v>2.2336324123951807</v>
      </c>
      <c r="BG11" s="83">
        <v>2057.7663675876047</v>
      </c>
      <c r="BH11" s="22">
        <v>-5.5439790055383327</v>
      </c>
      <c r="BI11" s="22">
        <v>0</v>
      </c>
      <c r="BJ11" s="24">
        <v>832.09180500000002</v>
      </c>
      <c r="BK11" s="24">
        <f t="shared" si="7"/>
        <v>22.945521305387782</v>
      </c>
      <c r="BL11" s="24">
        <v>1032.082752</v>
      </c>
      <c r="BM11" s="24">
        <f t="shared" si="8"/>
        <v>28.460413421496508</v>
      </c>
      <c r="BN11" s="24">
        <v>32949.973414</v>
      </c>
      <c r="BO11" s="24">
        <f t="shared" si="9"/>
        <v>908.61887166752956</v>
      </c>
      <c r="BP11" s="24">
        <v>5.5148919999999997</v>
      </c>
      <c r="BQ11" s="24">
        <v>2.5253190000000001</v>
      </c>
      <c r="BR11" s="7">
        <v>77</v>
      </c>
      <c r="BS11" s="4">
        <v>2.1233295772151717</v>
      </c>
      <c r="BT11" s="6">
        <v>562.69043822209869</v>
      </c>
      <c r="BU11" s="4">
        <v>15.516587666144787</v>
      </c>
      <c r="BV11" s="4">
        <v>485.69043822209869</v>
      </c>
      <c r="BW11" s="4">
        <v>13.393258088929615</v>
      </c>
      <c r="BX11" s="7">
        <v>1871.8849159042784</v>
      </c>
      <c r="BY11" s="4">
        <v>51.618553338733619</v>
      </c>
      <c r="BZ11" s="4">
        <v>2.1233295772151717</v>
      </c>
      <c r="CA11" s="22">
        <v>1794.8849159042784</v>
      </c>
      <c r="CB11" s="4">
        <v>49.495223761518446</v>
      </c>
      <c r="CC11" s="96">
        <v>0.73238535932198001</v>
      </c>
      <c r="CD11" s="97">
        <v>4.255438262276786E-2</v>
      </c>
    </row>
    <row r="12" spans="1:82" ht="11.25" customHeight="1">
      <c r="A12" s="37" t="s">
        <v>74</v>
      </c>
      <c r="B12" s="37" t="s">
        <v>248</v>
      </c>
      <c r="C12" s="9">
        <v>40497749.568599999</v>
      </c>
      <c r="D12" s="10">
        <v>99.799537999999998</v>
      </c>
      <c r="E12" s="24">
        <v>2559.8000000000002</v>
      </c>
      <c r="F12" s="24">
        <v>63.208450525476742</v>
      </c>
      <c r="G12" s="24">
        <v>22749</v>
      </c>
      <c r="H12" s="16">
        <v>0.56173491718261992</v>
      </c>
      <c r="I12" s="24">
        <v>11563.898999999999</v>
      </c>
      <c r="J12" s="16">
        <f t="shared" si="10"/>
        <v>0.28554423698066644</v>
      </c>
      <c r="K12" s="16">
        <f t="shared" si="11"/>
        <v>0.27619068020195348</v>
      </c>
      <c r="L12" s="28">
        <v>291600</v>
      </c>
      <c r="M12" s="29">
        <f t="shared" si="12"/>
        <v>7.2004000989253134</v>
      </c>
      <c r="N12" s="28">
        <v>35800</v>
      </c>
      <c r="O12" s="29">
        <f t="shared" si="13"/>
        <v>0.88399973779672913</v>
      </c>
      <c r="P12" s="28">
        <v>336.8</v>
      </c>
      <c r="Q12" s="14">
        <f t="shared" si="14"/>
        <v>8.3165114997189506E-3</v>
      </c>
      <c r="R12" s="28">
        <v>1001</v>
      </c>
      <c r="S12" s="15">
        <f t="shared" si="15"/>
        <v>2.4717422836159939E-2</v>
      </c>
      <c r="T12" s="30">
        <v>0.11550100000000001</v>
      </c>
      <c r="U12" s="31">
        <v>2.7960889999999998</v>
      </c>
      <c r="V12" s="102">
        <v>21.76</v>
      </c>
      <c r="W12" s="102">
        <v>0.13169690863848105</v>
      </c>
      <c r="X12" s="82">
        <v>0.60522476396360769</v>
      </c>
      <c r="Y12" s="28">
        <v>29.3</v>
      </c>
      <c r="Z12" s="18">
        <v>7.2300000000000001E-4</v>
      </c>
      <c r="AA12" s="30">
        <v>31.5</v>
      </c>
      <c r="AB12" s="18">
        <v>7.7800000000000005E-4</v>
      </c>
      <c r="AC12" s="28">
        <v>871</v>
      </c>
      <c r="AD12" s="28">
        <v>2.1999999999999999E-5</v>
      </c>
      <c r="AE12" s="28">
        <v>1017</v>
      </c>
      <c r="AF12" s="28">
        <v>2.5000000000000001E-5</v>
      </c>
      <c r="AG12" s="30">
        <v>3.2285710000000001</v>
      </c>
      <c r="AH12" s="30">
        <f t="shared" si="16"/>
        <v>2.9726962457337884</v>
      </c>
      <c r="AI12" s="22">
        <v>35.333240000000004</v>
      </c>
      <c r="AJ12" s="22">
        <f t="shared" si="0"/>
        <v>0.87247415909242743</v>
      </c>
      <c r="AK12" s="22">
        <v>4.6779999999999999</v>
      </c>
      <c r="AL12" s="22">
        <v>0.115513</v>
      </c>
      <c r="AM12" s="19">
        <v>13.239658</v>
      </c>
      <c r="AN12" s="33">
        <v>120.733664</v>
      </c>
      <c r="AO12" s="33">
        <v>94.589352000000005</v>
      </c>
      <c r="AP12" s="33">
        <f t="shared" si="17"/>
        <v>78.345466265316034</v>
      </c>
      <c r="AQ12" s="21">
        <v>24075</v>
      </c>
      <c r="AR12" s="19">
        <v>24.075001</v>
      </c>
      <c r="AS12" s="19">
        <v>0.59447750199597738</v>
      </c>
      <c r="AT12" s="20">
        <v>271</v>
      </c>
      <c r="AU12" s="22">
        <v>6.6917298587406036</v>
      </c>
      <c r="AV12" s="22">
        <f t="shared" si="1"/>
        <v>2.4075000000000002</v>
      </c>
      <c r="AW12" s="22">
        <v>5.9447747730324733E-2</v>
      </c>
      <c r="AX12" s="19">
        <f t="shared" si="2"/>
        <v>8.8837642066420663</v>
      </c>
      <c r="AY12" s="22">
        <f t="shared" si="3"/>
        <v>0.88837638376383765</v>
      </c>
      <c r="AZ12" s="22">
        <f t="shared" si="4"/>
        <v>246.92499900000001</v>
      </c>
      <c r="BA12" s="22">
        <v>6.097252356744626</v>
      </c>
      <c r="BB12" s="21">
        <f t="shared" si="5"/>
        <v>268.59249999999997</v>
      </c>
      <c r="BC12" s="5">
        <f t="shared" si="6"/>
        <v>6.632282111010278E-3</v>
      </c>
      <c r="BD12" s="87">
        <v>1660</v>
      </c>
      <c r="BE12" s="83">
        <v>651</v>
      </c>
      <c r="BF12" s="88">
        <v>16.074967299041081</v>
      </c>
      <c r="BG12" s="83">
        <v>1643.9250327009588</v>
      </c>
      <c r="BH12" s="22">
        <v>35.11308006255544</v>
      </c>
      <c r="BI12" s="22">
        <v>0.211524578690093</v>
      </c>
      <c r="BJ12" s="24">
        <v>876.32878700000003</v>
      </c>
      <c r="BK12" s="24">
        <f t="shared" si="7"/>
        <v>21.638950221556584</v>
      </c>
      <c r="BL12" s="24">
        <v>1112.670437</v>
      </c>
      <c r="BM12" s="24">
        <f t="shared" si="8"/>
        <v>27.474870797826036</v>
      </c>
      <c r="BN12" s="24">
        <v>48110.765960999997</v>
      </c>
      <c r="BO12" s="24">
        <f t="shared" si="9"/>
        <v>1187.9861590704973</v>
      </c>
      <c r="BP12" s="24">
        <v>5.8359209999999999</v>
      </c>
      <c r="BQ12" s="24">
        <v>1.821482</v>
      </c>
      <c r="BR12" s="7">
        <v>341</v>
      </c>
      <c r="BS12" s="4">
        <v>8.4202209661643952</v>
      </c>
      <c r="BT12" s="6">
        <v>418.40856898343054</v>
      </c>
      <c r="BU12" s="4">
        <v>10.331649867968105</v>
      </c>
      <c r="BV12" s="4">
        <v>77.408568983430584</v>
      </c>
      <c r="BW12" s="4">
        <v>1.9114289018037098</v>
      </c>
      <c r="BX12" s="7">
        <v>1391.906874123988</v>
      </c>
      <c r="BY12" s="4">
        <v>34.369980775504835</v>
      </c>
      <c r="BZ12" s="4">
        <v>8.4202209661643952</v>
      </c>
      <c r="CA12" s="22">
        <v>1050.906874123988</v>
      </c>
      <c r="CB12" s="4">
        <v>25.949759809340442</v>
      </c>
      <c r="CC12" s="96">
        <v>0.47349992042018141</v>
      </c>
      <c r="CD12" s="97">
        <v>6.2104241666332168E-2</v>
      </c>
    </row>
    <row r="13" spans="1:82" ht="12" customHeight="1">
      <c r="A13" s="37" t="s">
        <v>35</v>
      </c>
      <c r="B13" s="37" t="s">
        <v>249</v>
      </c>
      <c r="C13" s="9">
        <v>5116608.005775</v>
      </c>
      <c r="D13" s="10">
        <v>89.471705999999998</v>
      </c>
      <c r="E13" s="24">
        <v>6.93</v>
      </c>
      <c r="F13" s="24">
        <v>1.3544129220331642</v>
      </c>
      <c r="G13" s="24">
        <v>150.52000000000001</v>
      </c>
      <c r="H13" s="16">
        <v>2.9417926843352368E-2</v>
      </c>
      <c r="I13" s="24">
        <v>0</v>
      </c>
      <c r="J13" s="16">
        <f t="shared" si="10"/>
        <v>0</v>
      </c>
      <c r="K13" s="16">
        <f t="shared" si="11"/>
        <v>2.9417926843352368E-2</v>
      </c>
      <c r="L13" s="28">
        <v>0</v>
      </c>
      <c r="M13" s="29">
        <f t="shared" si="12"/>
        <v>0</v>
      </c>
      <c r="N13" s="28">
        <v>0</v>
      </c>
      <c r="O13" s="29">
        <f t="shared" si="13"/>
        <v>0</v>
      </c>
      <c r="P13" s="28">
        <v>0</v>
      </c>
      <c r="Q13" s="14">
        <f t="shared" si="14"/>
        <v>0</v>
      </c>
      <c r="R13" s="28">
        <v>0</v>
      </c>
      <c r="S13" s="15">
        <f t="shared" si="15"/>
        <v>0</v>
      </c>
      <c r="T13" s="30">
        <v>0</v>
      </c>
      <c r="U13" s="31">
        <v>0</v>
      </c>
      <c r="V13" s="102">
        <v>1198.77</v>
      </c>
      <c r="W13" s="102">
        <v>83.878681230823489</v>
      </c>
      <c r="X13" s="82">
        <v>6.9970620912121166</v>
      </c>
      <c r="Y13" s="28">
        <v>0</v>
      </c>
      <c r="Z13" s="18">
        <v>0</v>
      </c>
      <c r="AA13" s="30">
        <v>2.33</v>
      </c>
      <c r="AB13" s="18">
        <v>4.55E-4</v>
      </c>
      <c r="AC13" s="28">
        <v>0</v>
      </c>
      <c r="AD13" s="28">
        <v>0</v>
      </c>
      <c r="AE13" s="28">
        <v>165</v>
      </c>
      <c r="AF13" s="28">
        <v>3.1999999999999999E-5</v>
      </c>
      <c r="AG13" s="30">
        <v>7.0815450000000002</v>
      </c>
      <c r="AH13" s="30">
        <v>0</v>
      </c>
      <c r="AI13" s="22">
        <v>2.2292000000000001</v>
      </c>
      <c r="AJ13" s="22">
        <f t="shared" si="0"/>
        <v>0.43567926201967244</v>
      </c>
      <c r="AK13" s="22">
        <v>2.7699999999999999E-2</v>
      </c>
      <c r="AL13" s="22">
        <v>5.4140000000000004E-3</v>
      </c>
      <c r="AM13" s="19">
        <v>1.2425980000000001</v>
      </c>
      <c r="AN13" s="33">
        <v>51.659627999999998</v>
      </c>
      <c r="AO13" s="33">
        <v>2.2498290000000001</v>
      </c>
      <c r="AP13" s="33">
        <f t="shared" si="17"/>
        <v>4.3551010471852409</v>
      </c>
      <c r="AQ13" s="21">
        <v>137.5</v>
      </c>
      <c r="AR13" s="19">
        <v>0.13750000000000001</v>
      </c>
      <c r="AS13" s="19">
        <v>2.6873272262562788E-2</v>
      </c>
      <c r="AT13" s="20">
        <v>134</v>
      </c>
      <c r="AU13" s="22">
        <v>26.189225332243009</v>
      </c>
      <c r="AV13" s="22">
        <f t="shared" si="1"/>
        <v>1.375E-2</v>
      </c>
      <c r="AW13" s="22">
        <v>2.6873272262562787E-3</v>
      </c>
      <c r="AX13" s="19">
        <f t="shared" si="2"/>
        <v>0.10261194029850748</v>
      </c>
      <c r="AY13" s="22">
        <f t="shared" si="3"/>
        <v>1.0261194029850746E-2</v>
      </c>
      <c r="AZ13" s="22">
        <f t="shared" si="4"/>
        <v>133.86250000000001</v>
      </c>
      <c r="BA13" s="22">
        <v>26.162352059980446</v>
      </c>
      <c r="BB13" s="21">
        <f t="shared" si="5"/>
        <v>133.98625000000001</v>
      </c>
      <c r="BC13" s="5">
        <f t="shared" si="6"/>
        <v>2.6186538005016753E-2</v>
      </c>
      <c r="BD13" s="87">
        <v>50</v>
      </c>
      <c r="BE13" s="83">
        <v>850</v>
      </c>
      <c r="BF13" s="88">
        <v>166.12568307766085</v>
      </c>
      <c r="BG13" s="83">
        <v>-116.12568307766085</v>
      </c>
      <c r="BH13" s="22">
        <v>49.721293233728197</v>
      </c>
      <c r="BI13" s="22">
        <v>9.99</v>
      </c>
      <c r="BJ13" s="24">
        <v>4.1941569999999997</v>
      </c>
      <c r="BK13" s="24">
        <f t="shared" si="7"/>
        <v>0.81971434889406203</v>
      </c>
      <c r="BL13" s="24">
        <v>8.8314240000000002</v>
      </c>
      <c r="BM13" s="24">
        <f t="shared" si="8"/>
        <v>1.7260309935864093</v>
      </c>
      <c r="BN13" s="24">
        <v>97.177043999999995</v>
      </c>
      <c r="BO13" s="24">
        <f t="shared" si="9"/>
        <v>18.992473898785772</v>
      </c>
      <c r="BP13" s="24">
        <v>0.90631700000000004</v>
      </c>
      <c r="BQ13" s="24">
        <v>4.3159960000000002</v>
      </c>
      <c r="BR13" s="7">
        <v>52.000000000000007</v>
      </c>
      <c r="BS13" s="4">
        <v>10.162982964751018</v>
      </c>
      <c r="BT13" s="6">
        <v>2.1084178117744559</v>
      </c>
      <c r="BU13" s="4">
        <v>0.41207335199310413</v>
      </c>
      <c r="BV13" s="4">
        <v>-49.891582188225541</v>
      </c>
      <c r="BW13" s="4">
        <v>-9.7509096127579138</v>
      </c>
      <c r="BX13" s="7">
        <v>7.0140084675238574</v>
      </c>
      <c r="BY13" s="4">
        <v>1.3708317032704682</v>
      </c>
      <c r="BZ13" s="4">
        <v>1.3708317032704682</v>
      </c>
      <c r="CA13" s="22">
        <v>-44.985991532476142</v>
      </c>
      <c r="CB13" s="4">
        <v>-8.7921512614805497</v>
      </c>
      <c r="CC13" s="96">
        <v>0</v>
      </c>
      <c r="CD13" s="97">
        <v>0</v>
      </c>
    </row>
    <row r="14" spans="1:82" ht="12" customHeight="1">
      <c r="A14" s="39" t="s">
        <v>202</v>
      </c>
      <c r="B14" s="39" t="s">
        <v>216</v>
      </c>
      <c r="C14" s="9">
        <v>14298565.009099999</v>
      </c>
      <c r="D14" s="10">
        <v>68.913634999999999</v>
      </c>
      <c r="E14" s="24">
        <v>824.81</v>
      </c>
      <c r="F14" s="24">
        <v>57.684809592785584</v>
      </c>
      <c r="G14" s="24">
        <v>11968.6</v>
      </c>
      <c r="H14" s="16">
        <v>0.83704903201005521</v>
      </c>
      <c r="I14" s="24">
        <v>1926.8</v>
      </c>
      <c r="J14" s="16">
        <f>I14*1000/C14</f>
        <v>0.13475478125068716</v>
      </c>
      <c r="K14" s="16">
        <f>H14-J14</f>
        <v>0.70229425075936802</v>
      </c>
      <c r="L14" s="28">
        <v>20900</v>
      </c>
      <c r="M14" s="29">
        <f>L14/C14*1000</f>
        <v>1.4616851402010389</v>
      </c>
      <c r="N14" s="28">
        <v>1760</v>
      </c>
      <c r="O14" s="29">
        <f>N14*1000/C14</f>
        <v>0.123089274964298</v>
      </c>
      <c r="P14" s="28">
        <v>76</v>
      </c>
      <c r="Q14" s="14">
        <f>P14/C14*1000</f>
        <v>5.315218691640141E-3</v>
      </c>
      <c r="R14" s="28">
        <v>0</v>
      </c>
      <c r="S14" s="15">
        <f>R14*1000/C14</f>
        <v>0</v>
      </c>
      <c r="T14" s="30">
        <v>0.36363600000000001</v>
      </c>
      <c r="U14" s="31">
        <v>0</v>
      </c>
      <c r="V14" s="102">
        <v>798</v>
      </c>
      <c r="W14" s="102">
        <v>26.441474625188793</v>
      </c>
      <c r="X14" s="82">
        <v>3.3134679981439588</v>
      </c>
      <c r="Y14" s="28">
        <v>13.51</v>
      </c>
      <c r="Z14" s="18">
        <v>9.4499999999999998E-4</v>
      </c>
      <c r="AA14" s="30">
        <v>33.39</v>
      </c>
      <c r="AB14" s="18">
        <v>2.3349999999999998E-3</v>
      </c>
      <c r="AC14" s="28">
        <v>231</v>
      </c>
      <c r="AD14" s="28">
        <v>1.5999999999999999E-5</v>
      </c>
      <c r="AE14" s="28">
        <v>1112</v>
      </c>
      <c r="AF14" s="28">
        <v>7.7999999999999999E-5</v>
      </c>
      <c r="AG14" s="30">
        <v>3.3303379999999998</v>
      </c>
      <c r="AH14" s="30">
        <f>AC14/(Y14*1000)*100</f>
        <v>1.7098445595854921</v>
      </c>
      <c r="AI14" s="22">
        <v>15.721647000000001</v>
      </c>
      <c r="AJ14" s="22">
        <f>AI14/C14*1000000</f>
        <v>1.0995262104969494</v>
      </c>
      <c r="AK14" s="22">
        <v>3.2290999999999999</v>
      </c>
      <c r="AL14" s="22">
        <v>0.22583400000000001</v>
      </c>
      <c r="AM14" s="19">
        <v>20.539197000000001</v>
      </c>
      <c r="AN14" s="33">
        <v>154</v>
      </c>
      <c r="AO14" s="33">
        <v>51.283937000000002</v>
      </c>
      <c r="AP14" s="33">
        <f>(AO14/AN14)*100</f>
        <v>33.301257792207792</v>
      </c>
      <c r="AQ14" s="21">
        <v>73693.75</v>
      </c>
      <c r="AR14" s="19">
        <v>73.693702999999999</v>
      </c>
      <c r="AS14" s="19">
        <v>5.1539229952865409</v>
      </c>
      <c r="AT14" s="20">
        <v>403</v>
      </c>
      <c r="AU14" s="22">
        <v>28.184646483302327</v>
      </c>
      <c r="AV14" s="22">
        <f>AQ14*0.1/1000</f>
        <v>7.3693749999999998</v>
      </c>
      <c r="AW14" s="22">
        <v>0.51539262823296794</v>
      </c>
      <c r="AX14" s="19">
        <f>AR14/AT14*100</f>
        <v>18.286278660049625</v>
      </c>
      <c r="AY14" s="22">
        <f>AV14/AT14*100</f>
        <v>1.8286290322580643</v>
      </c>
      <c r="AZ14" s="22">
        <f>AT14-AR14</f>
        <v>329.30629699999997</v>
      </c>
      <c r="BA14" s="22">
        <v>23.030723488015784</v>
      </c>
      <c r="BB14" s="21">
        <f>AT14-AV14</f>
        <v>395.63062500000001</v>
      </c>
      <c r="BC14" s="5">
        <f>BB14/C14*1000</f>
        <v>2.766925385506936E-2</v>
      </c>
      <c r="BD14" s="87">
        <v>1390</v>
      </c>
      <c r="BE14" s="83">
        <v>800</v>
      </c>
      <c r="BF14" s="88">
        <v>55.949670438317277</v>
      </c>
      <c r="BG14" s="83">
        <v>1334.0503295616827</v>
      </c>
      <c r="BH14" s="3">
        <v>8.363114637771929</v>
      </c>
      <c r="BI14" s="4">
        <v>6.016629235807143E-2</v>
      </c>
      <c r="BJ14" s="24">
        <v>1309.422873</v>
      </c>
      <c r="BK14" s="24">
        <f>BJ14*1000000/C14</f>
        <v>91.577222760930724</v>
      </c>
      <c r="BL14" s="24">
        <v>2968.6827680000001</v>
      </c>
      <c r="BM14" s="24">
        <f>BL14*1000000/C14</f>
        <v>207.62102813188937</v>
      </c>
      <c r="BN14" s="24">
        <v>10942.924848000001</v>
      </c>
      <c r="BO14" s="24">
        <f>BN14*1000000/C14</f>
        <v>765.31629859609143</v>
      </c>
      <c r="BP14" s="24">
        <v>116.04380500000001</v>
      </c>
      <c r="BQ14" s="24">
        <v>11.965930999999999</v>
      </c>
      <c r="BR14" s="7">
        <v>305</v>
      </c>
      <c r="BS14" s="4">
        <v>21.330811854608609</v>
      </c>
      <c r="BT14" s="6">
        <v>473.35273897613587</v>
      </c>
      <c r="BU14" s="4">
        <v>2.6559236082078734</v>
      </c>
      <c r="BV14" s="4">
        <v>-267.02410362883654</v>
      </c>
      <c r="BW14" s="4">
        <v>-18.674888246400734</v>
      </c>
      <c r="BX14" s="7">
        <v>126.3332425013884</v>
      </c>
      <c r="BY14" s="4">
        <v>8.8353791041959333</v>
      </c>
      <c r="BZ14" s="4">
        <v>8.8353791041959333</v>
      </c>
      <c r="CA14" s="22">
        <v>-178.66675749861159</v>
      </c>
      <c r="CB14" s="4">
        <v>-12.495432750412675</v>
      </c>
      <c r="CC14" s="96">
        <v>0</v>
      </c>
      <c r="CD14" s="97">
        <v>0</v>
      </c>
    </row>
    <row r="15" spans="1:82">
      <c r="A15" s="37" t="s">
        <v>20</v>
      </c>
      <c r="B15" s="37" t="s">
        <v>250</v>
      </c>
      <c r="C15" s="9">
        <v>2715673.8332250002</v>
      </c>
      <c r="D15" s="10">
        <v>17.504860000000001</v>
      </c>
      <c r="E15" s="24">
        <v>37.24</v>
      </c>
      <c r="F15" s="24">
        <v>13.712987010585</v>
      </c>
      <c r="G15" s="24">
        <v>90</v>
      </c>
      <c r="H15" s="16">
        <v>3.3140946051360094E-2</v>
      </c>
      <c r="I15" s="24">
        <v>42.8</v>
      </c>
      <c r="J15" s="16">
        <f t="shared" si="10"/>
        <v>1.5760361011091243E-2</v>
      </c>
      <c r="K15" s="16">
        <f t="shared" si="11"/>
        <v>1.7380585040268851E-2</v>
      </c>
      <c r="L15" s="28">
        <v>500</v>
      </c>
      <c r="M15" s="29">
        <f t="shared" si="12"/>
        <v>0.18411636695200054</v>
      </c>
      <c r="N15" s="28">
        <v>0</v>
      </c>
      <c r="O15" s="29">
        <f t="shared" si="13"/>
        <v>0</v>
      </c>
      <c r="P15" s="28">
        <v>0</v>
      </c>
      <c r="Q15" s="14">
        <f t="shared" si="14"/>
        <v>0</v>
      </c>
      <c r="R15" s="28">
        <v>0</v>
      </c>
      <c r="S15" s="15">
        <f t="shared" si="15"/>
        <v>0</v>
      </c>
      <c r="T15" s="30">
        <v>0</v>
      </c>
      <c r="U15" s="31">
        <v>0</v>
      </c>
      <c r="V15" s="102">
        <v>0</v>
      </c>
      <c r="W15" s="102">
        <v>0</v>
      </c>
      <c r="X15" s="82">
        <v>0</v>
      </c>
      <c r="Y15" s="28">
        <v>0.16</v>
      </c>
      <c r="Z15" s="18">
        <v>5.8999999999999998E-5</v>
      </c>
      <c r="AA15" s="30">
        <v>12.8</v>
      </c>
      <c r="AB15" s="18">
        <v>4.7130000000000002E-3</v>
      </c>
      <c r="AC15" s="28">
        <v>0</v>
      </c>
      <c r="AD15" s="28">
        <v>0</v>
      </c>
      <c r="AE15" s="28">
        <v>1755</v>
      </c>
      <c r="AF15" s="28">
        <v>6.4599999999999998E-4</v>
      </c>
      <c r="AG15" s="30">
        <v>13.710938000000001</v>
      </c>
      <c r="AH15" s="30">
        <f>AC15/(Y15*1000)*100</f>
        <v>0</v>
      </c>
      <c r="AI15" s="22">
        <v>3.154439</v>
      </c>
      <c r="AJ15" s="22">
        <f t="shared" si="0"/>
        <v>1.1615676969034032</v>
      </c>
      <c r="AK15" s="22">
        <v>0.41849999999999998</v>
      </c>
      <c r="AL15" s="22">
        <v>0.15410499999999999</v>
      </c>
      <c r="AM15" s="19">
        <v>13.267018</v>
      </c>
      <c r="AN15" s="33">
        <v>347.54567100000003</v>
      </c>
      <c r="AO15" s="33">
        <v>12.118225000000001</v>
      </c>
      <c r="AP15" s="33">
        <f t="shared" si="17"/>
        <v>3.4868007318669778</v>
      </c>
      <c r="AQ15" s="21">
        <v>8268.75</v>
      </c>
      <c r="AR15" s="19">
        <v>8.2687500000000007</v>
      </c>
      <c r="AS15" s="19">
        <v>3.0448244184687088</v>
      </c>
      <c r="AT15" s="20">
        <v>134</v>
      </c>
      <c r="AU15" s="22">
        <v>49.343186343136139</v>
      </c>
      <c r="AV15" s="22">
        <f t="shared" si="1"/>
        <v>0.82687500000000003</v>
      </c>
      <c r="AW15" s="22">
        <v>0.30448244184687084</v>
      </c>
      <c r="AX15" s="19">
        <f t="shared" si="2"/>
        <v>6.1707089552238807</v>
      </c>
      <c r="AY15" s="22">
        <f t="shared" si="3"/>
        <v>0.61707089552238803</v>
      </c>
      <c r="AZ15" s="22">
        <f t="shared" si="4"/>
        <v>125.73125</v>
      </c>
      <c r="BA15" s="22">
        <v>46.298361924667432</v>
      </c>
      <c r="BB15" s="21">
        <f t="shared" si="5"/>
        <v>133.173125</v>
      </c>
      <c r="BC15" s="5">
        <f t="shared" si="6"/>
        <v>4.9038703901289268E-2</v>
      </c>
      <c r="BD15" s="87">
        <v>380</v>
      </c>
      <c r="BE15" s="83">
        <v>244</v>
      </c>
      <c r="BF15" s="88">
        <v>89.848787072576258</v>
      </c>
      <c r="BG15" s="83">
        <v>290.15121292742373</v>
      </c>
      <c r="BH15" s="22">
        <v>64.187092783518793</v>
      </c>
      <c r="BI15" s="22">
        <v>9.99</v>
      </c>
      <c r="BJ15" s="24">
        <v>10.908792999999999</v>
      </c>
      <c r="BK15" s="24">
        <f t="shared" si="7"/>
        <v>4.0169746699828295</v>
      </c>
      <c r="BL15" s="24">
        <v>193.59498199999999</v>
      </c>
      <c r="BM15" s="24">
        <f t="shared" si="8"/>
        <v>71.288009491955876</v>
      </c>
      <c r="BN15" s="24">
        <v>86.796970999999999</v>
      </c>
      <c r="BO15" s="24">
        <f t="shared" si="9"/>
        <v>31.961485925916296</v>
      </c>
      <c r="BP15" s="24">
        <v>67.271034999999998</v>
      </c>
      <c r="BQ15" s="24">
        <v>12.568173</v>
      </c>
      <c r="BR15" s="7">
        <v>71</v>
      </c>
      <c r="BS15" s="4">
        <v>26.144524107184075</v>
      </c>
      <c r="BT15" s="6">
        <v>5.164685981228561</v>
      </c>
      <c r="BU15" s="4">
        <v>1.9018064386234612</v>
      </c>
      <c r="BV15" s="4">
        <v>-65.835314018771442</v>
      </c>
      <c r="BW15" s="4">
        <v>-24.242717668560616</v>
      </c>
      <c r="BX15" s="7">
        <v>17.181201468769416</v>
      </c>
      <c r="BY15" s="4">
        <v>6.3266807886004006</v>
      </c>
      <c r="BZ15" s="4">
        <v>6.3266807886004006</v>
      </c>
      <c r="CA15" s="22">
        <v>-53.818798531230591</v>
      </c>
      <c r="CB15" s="4">
        <v>-19.817843318583677</v>
      </c>
      <c r="CC15" s="96">
        <v>0</v>
      </c>
      <c r="CD15" s="97">
        <v>0</v>
      </c>
    </row>
    <row r="16" spans="1:82">
      <c r="A16" s="37" t="s">
        <v>25</v>
      </c>
      <c r="B16" s="37" t="s">
        <v>251</v>
      </c>
      <c r="C16" s="9">
        <v>3492037.5537749999</v>
      </c>
      <c r="D16" s="10">
        <v>80.258992000000006</v>
      </c>
      <c r="E16" s="24">
        <v>231.15</v>
      </c>
      <c r="F16" s="24">
        <v>66.193446215983485</v>
      </c>
      <c r="G16" s="24">
        <v>2312.0500000000002</v>
      </c>
      <c r="H16" s="16">
        <v>0.66209196332971931</v>
      </c>
      <c r="I16" s="24">
        <v>1284.318</v>
      </c>
      <c r="J16" s="16">
        <f t="shared" si="10"/>
        <v>0.36778470455210677</v>
      </c>
      <c r="K16" s="16">
        <f t="shared" si="11"/>
        <v>0.29430725877761255</v>
      </c>
      <c r="L16" s="28">
        <v>11800</v>
      </c>
      <c r="M16" s="29">
        <f t="shared" si="12"/>
        <v>3.3791160084300458</v>
      </c>
      <c r="N16" s="28">
        <v>522</v>
      </c>
      <c r="O16" s="29">
        <f t="shared" si="13"/>
        <v>0.14948292850851561</v>
      </c>
      <c r="P16" s="28">
        <v>331</v>
      </c>
      <c r="Q16" s="14">
        <f t="shared" si="14"/>
        <v>9.478706769409706E-2</v>
      </c>
      <c r="R16" s="28">
        <v>0</v>
      </c>
      <c r="S16" s="15">
        <f t="shared" si="15"/>
        <v>0</v>
      </c>
      <c r="T16" s="30">
        <v>2.8050850000000001</v>
      </c>
      <c r="U16" s="31">
        <v>0</v>
      </c>
      <c r="V16" s="102">
        <v>0</v>
      </c>
      <c r="W16" s="102">
        <v>0</v>
      </c>
      <c r="X16" s="82">
        <v>0</v>
      </c>
      <c r="Y16" s="28">
        <v>1.6</v>
      </c>
      <c r="Z16" s="18">
        <v>4.5800000000000002E-4</v>
      </c>
      <c r="AA16" s="30">
        <v>13.45</v>
      </c>
      <c r="AB16" s="18">
        <v>3.852E-3</v>
      </c>
      <c r="AC16" s="28">
        <v>34</v>
      </c>
      <c r="AD16" s="28">
        <v>1.0000000000000001E-5</v>
      </c>
      <c r="AE16" s="28">
        <v>1155</v>
      </c>
      <c r="AF16" s="28">
        <v>3.3100000000000002E-4</v>
      </c>
      <c r="AG16" s="30">
        <v>8.5873609999999996</v>
      </c>
      <c r="AH16" s="30">
        <f t="shared" si="16"/>
        <v>2.125</v>
      </c>
      <c r="AI16" s="22">
        <v>4.5152900000000002</v>
      </c>
      <c r="AJ16" s="22">
        <f t="shared" si="0"/>
        <v>1.2930244679410257</v>
      </c>
      <c r="AK16" s="22">
        <v>1.4051</v>
      </c>
      <c r="AL16" s="22">
        <v>0.40237299999999998</v>
      </c>
      <c r="AM16" s="19">
        <v>31.11871</v>
      </c>
      <c r="AN16" s="33">
        <v>71</v>
      </c>
      <c r="AO16" s="33">
        <v>55.282643</v>
      </c>
      <c r="AP16" s="33">
        <f t="shared" si="17"/>
        <v>77.862877464788738</v>
      </c>
      <c r="AQ16" s="21">
        <v>28150</v>
      </c>
      <c r="AR16" s="19">
        <v>28.15</v>
      </c>
      <c r="AS16" s="19">
        <v>8.0611962404496449</v>
      </c>
      <c r="AT16" s="20">
        <v>39</v>
      </c>
      <c r="AU16" s="22">
        <v>11.168264773624729</v>
      </c>
      <c r="AV16" s="22">
        <f t="shared" si="1"/>
        <v>2.8149999999999999</v>
      </c>
      <c r="AW16" s="22">
        <v>0.8061196240449644</v>
      </c>
      <c r="AX16" s="19">
        <f t="shared" si="2"/>
        <v>72.179487179487182</v>
      </c>
      <c r="AY16" s="22">
        <f t="shared" si="3"/>
        <v>7.2179487179487172</v>
      </c>
      <c r="AZ16" s="22">
        <f t="shared" si="4"/>
        <v>10.850000000000001</v>
      </c>
      <c r="BA16" s="22">
        <v>3.1070685331750849</v>
      </c>
      <c r="BB16" s="21">
        <f t="shared" si="5"/>
        <v>36.185000000000002</v>
      </c>
      <c r="BC16" s="5">
        <f t="shared" si="6"/>
        <v>1.0362145149579763E-2</v>
      </c>
      <c r="BD16" s="87">
        <v>640</v>
      </c>
      <c r="BE16" s="83">
        <v>106</v>
      </c>
      <c r="BF16" s="88">
        <v>30.354770923185161</v>
      </c>
      <c r="BG16" s="83">
        <v>609.64522907681487</v>
      </c>
      <c r="BH16" s="22">
        <v>57.517256015828835</v>
      </c>
      <c r="BI16" s="22">
        <v>0.89870712524732554</v>
      </c>
      <c r="BJ16" s="24">
        <v>114.975675</v>
      </c>
      <c r="BK16" s="24">
        <f t="shared" si="7"/>
        <v>32.925096946826294</v>
      </c>
      <c r="BL16" s="24">
        <v>306.470912</v>
      </c>
      <c r="BM16" s="24">
        <f t="shared" si="8"/>
        <v>87.762776682826768</v>
      </c>
      <c r="BN16" s="24">
        <v>1145.0781400000001</v>
      </c>
      <c r="BO16" s="24">
        <f t="shared" si="9"/>
        <v>327.91117574383912</v>
      </c>
      <c r="BP16" s="24">
        <v>54.837679999999999</v>
      </c>
      <c r="BQ16" s="24">
        <v>10.040858</v>
      </c>
      <c r="BR16" s="7">
        <v>68</v>
      </c>
      <c r="BS16" s="4">
        <v>19.472871912986761</v>
      </c>
      <c r="BT16" s="6">
        <v>10.572065780105092</v>
      </c>
      <c r="BU16" s="4">
        <v>3.0274776881126018</v>
      </c>
      <c r="BV16" s="4">
        <v>-57.427934219894915</v>
      </c>
      <c r="BW16" s="4">
        <v>-16.44539422487416</v>
      </c>
      <c r="BX16" s="7">
        <v>35.16976497104676</v>
      </c>
      <c r="BY16" s="4">
        <v>10.071416595456501</v>
      </c>
      <c r="BZ16" s="4">
        <v>10.071416595456499</v>
      </c>
      <c r="CA16" s="22">
        <v>-32.83023502895324</v>
      </c>
      <c r="CB16" s="4">
        <v>-9.4014553175302602</v>
      </c>
      <c r="CC16" s="96">
        <v>0</v>
      </c>
      <c r="CD16" s="97">
        <v>0</v>
      </c>
    </row>
    <row r="17" spans="1:82" ht="14.25" customHeight="1">
      <c r="A17" s="39" t="s">
        <v>203</v>
      </c>
      <c r="B17" s="39" t="s">
        <v>217</v>
      </c>
      <c r="C17" s="9">
        <v>35179240.688649997</v>
      </c>
      <c r="D17" s="10">
        <v>96.837684999999993</v>
      </c>
      <c r="E17" s="24">
        <v>2257.65</v>
      </c>
      <c r="F17" s="24">
        <v>64.175631872816226</v>
      </c>
      <c r="G17" s="24">
        <v>9935.9</v>
      </c>
      <c r="H17" s="16">
        <v>0.28243645415592084</v>
      </c>
      <c r="I17" s="24">
        <v>1041.884</v>
      </c>
      <c r="J17" s="16">
        <f>I17*1000/C17</f>
        <v>2.9616443664065403E-2</v>
      </c>
      <c r="K17" s="16">
        <f>H17-J17</f>
        <v>0.25282001049185543</v>
      </c>
      <c r="L17" s="28">
        <v>52136</v>
      </c>
      <c r="M17" s="29">
        <f>L17/C17*1000</f>
        <v>1.4820103839484182</v>
      </c>
      <c r="N17" s="28">
        <v>3034</v>
      </c>
      <c r="O17" s="29">
        <f>N17*1000/C17</f>
        <v>8.6244044516255586E-2</v>
      </c>
      <c r="P17" s="28">
        <v>65</v>
      </c>
      <c r="Q17" s="14">
        <f>P17/C17*1000</f>
        <v>1.8476805845605182E-3</v>
      </c>
      <c r="R17" s="28">
        <v>39</v>
      </c>
      <c r="S17" s="15">
        <f>R17*1000/C17</f>
        <v>1.1086083507363109E-3</v>
      </c>
      <c r="T17" s="30">
        <v>0.12467399999999999</v>
      </c>
      <c r="U17" s="31">
        <v>1.2854319999999999</v>
      </c>
      <c r="V17" s="102">
        <v>669.07</v>
      </c>
      <c r="W17" s="102">
        <v>5.3058149573855422</v>
      </c>
      <c r="X17" s="82">
        <v>0.79301343019198922</v>
      </c>
      <c r="Y17" s="28">
        <v>7.7</v>
      </c>
      <c r="Z17" s="18">
        <v>2.1900000000000001E-4</v>
      </c>
      <c r="AA17" s="30">
        <v>75.69</v>
      </c>
      <c r="AB17" s="18">
        <v>2.1519999999999998E-3</v>
      </c>
      <c r="AC17" s="28">
        <v>141</v>
      </c>
      <c r="AD17" s="28">
        <v>3.9999999999999998E-6</v>
      </c>
      <c r="AE17" s="28">
        <v>3114</v>
      </c>
      <c r="AF17" s="28">
        <v>8.8999999999999995E-5</v>
      </c>
      <c r="AG17" s="30">
        <v>4.1141500000000004</v>
      </c>
      <c r="AH17" s="30">
        <f>AC17/(Y17*1000)*100</f>
        <v>1.831168831168831</v>
      </c>
      <c r="AI17" s="22">
        <v>12.473387000000001</v>
      </c>
      <c r="AJ17" s="22">
        <f>AI17/C17*1000000</f>
        <v>0.35456669205553187</v>
      </c>
      <c r="AK17" s="22">
        <v>6.0766</v>
      </c>
      <c r="AL17" s="22">
        <v>0.172733</v>
      </c>
      <c r="AM17" s="19">
        <v>48.716518999999998</v>
      </c>
      <c r="AN17" s="33">
        <v>127.932941</v>
      </c>
      <c r="AO17" s="33">
        <v>66.911797000000007</v>
      </c>
      <c r="AP17" s="33">
        <f>(AO17/AN17)*100</f>
        <v>52.302242469357452</v>
      </c>
      <c r="AQ17" s="21">
        <v>37468.75</v>
      </c>
      <c r="AR17" s="19">
        <v>37.468800000000002</v>
      </c>
      <c r="AS17" s="19">
        <v>1.0650826813350946</v>
      </c>
      <c r="AT17" s="20">
        <v>100</v>
      </c>
      <c r="AU17" s="22">
        <v>2.8425855147084897</v>
      </c>
      <c r="AV17" s="22">
        <f>AQ17*0.1/1000</f>
        <v>3.7468750000000002</v>
      </c>
      <c r="AW17" s="22">
        <v>0.10650812600423373</v>
      </c>
      <c r="AX17" s="19">
        <f>AR17/AT17*100</f>
        <v>37.468800000000002</v>
      </c>
      <c r="AY17" s="22">
        <f>AV17/AT17*100</f>
        <v>3.7468750000000002</v>
      </c>
      <c r="AZ17" s="22">
        <f>AT17-AR17</f>
        <v>62.531199999999998</v>
      </c>
      <c r="BA17" s="22">
        <v>1.7775028333733951</v>
      </c>
      <c r="BB17" s="21">
        <f>AT17-AV17</f>
        <v>96.253124999999997</v>
      </c>
      <c r="BC17" s="5">
        <f>BB17/C17*1000</f>
        <v>2.7360773887042558E-3</v>
      </c>
      <c r="BD17" s="87">
        <v>1990</v>
      </c>
      <c r="BE17" s="83">
        <v>508</v>
      </c>
      <c r="BF17" s="88">
        <v>14.440334414719128</v>
      </c>
      <c r="BG17" s="83">
        <v>1975.559665585281</v>
      </c>
      <c r="BH17" s="3">
        <v>21.547815078349856</v>
      </c>
      <c r="BI17" s="4">
        <v>0.10828047778065254</v>
      </c>
      <c r="BJ17" s="24">
        <v>546.71379000000002</v>
      </c>
      <c r="BK17" s="24">
        <f>BJ17*1000000/C17</f>
        <v>15.540807001453793</v>
      </c>
      <c r="BL17" s="24">
        <v>749.62800000000004</v>
      </c>
      <c r="BM17" s="24">
        <f>BL17*1000000/C17</f>
        <v>21.308816942198959</v>
      </c>
      <c r="BN17" s="24">
        <v>44817.733162999997</v>
      </c>
      <c r="BO17" s="24">
        <f>BN17*1000000/C17</f>
        <v>1273.982390912141</v>
      </c>
      <c r="BP17" s="24">
        <v>5.7680100000000003</v>
      </c>
      <c r="BQ17" s="24">
        <v>1.2198599999999999</v>
      </c>
      <c r="BR17" s="7">
        <v>32</v>
      </c>
      <c r="BS17" s="4">
        <v>0.90962736470671923</v>
      </c>
      <c r="BT17" s="6">
        <v>18.657949498363514</v>
      </c>
      <c r="BU17" s="4">
        <v>13.455456391611563</v>
      </c>
      <c r="BV17" s="4">
        <v>441.35273897613587</v>
      </c>
      <c r="BW17" s="4">
        <v>12.545829026904844</v>
      </c>
      <c r="BX17" s="7">
        <v>1574.6879488321208</v>
      </c>
      <c r="BY17" s="4">
        <v>44.761851535362226</v>
      </c>
      <c r="BZ17" s="4">
        <v>0.90962736470671923</v>
      </c>
      <c r="CA17" s="22">
        <v>1542.6879488321206</v>
      </c>
      <c r="CB17" s="4">
        <v>43.852224170655504</v>
      </c>
      <c r="CC17" s="96">
        <v>0.76773802273993308</v>
      </c>
      <c r="CD17" s="97">
        <v>3.5025347093911613E-2</v>
      </c>
    </row>
    <row r="18" spans="1:82">
      <c r="A18" s="39" t="s">
        <v>21</v>
      </c>
      <c r="B18" s="39" t="s">
        <v>288</v>
      </c>
      <c r="C18" s="9">
        <v>2913819.3576500001</v>
      </c>
      <c r="D18" s="10">
        <v>87.368176000000005</v>
      </c>
      <c r="E18" s="24">
        <v>269.69</v>
      </c>
      <c r="F18" s="24">
        <v>92.555497406505467</v>
      </c>
      <c r="G18" s="24">
        <v>2236.6</v>
      </c>
      <c r="H18" s="16">
        <v>0.76758361637209427</v>
      </c>
      <c r="I18" s="24">
        <v>1528.1</v>
      </c>
      <c r="J18" s="16">
        <f t="shared" si="10"/>
        <v>0.52443196109192403</v>
      </c>
      <c r="K18" s="16">
        <f t="shared" si="11"/>
        <v>0.24315165528017024</v>
      </c>
      <c r="L18" s="28">
        <v>11100</v>
      </c>
      <c r="M18" s="29">
        <f t="shared" si="12"/>
        <v>3.8094331314183347</v>
      </c>
      <c r="N18" s="28">
        <v>30</v>
      </c>
      <c r="O18" s="29">
        <f t="shared" si="13"/>
        <v>1.0295765220049553E-2</v>
      </c>
      <c r="P18" s="28">
        <v>1087</v>
      </c>
      <c r="Q18" s="14">
        <f t="shared" si="14"/>
        <v>0.37304989313979542</v>
      </c>
      <c r="R18" s="28">
        <v>0</v>
      </c>
      <c r="S18" s="15">
        <f t="shared" si="15"/>
        <v>0</v>
      </c>
      <c r="T18" s="30">
        <v>9.7927929999999996</v>
      </c>
      <c r="U18" s="31">
        <v>0</v>
      </c>
      <c r="V18" s="102">
        <v>0</v>
      </c>
      <c r="W18" s="102">
        <v>0</v>
      </c>
      <c r="X18" s="82">
        <v>0</v>
      </c>
      <c r="Y18" s="28">
        <v>5.5</v>
      </c>
      <c r="Z18" s="18">
        <v>1.8879999999999999E-3</v>
      </c>
      <c r="AA18" s="30">
        <v>14.38</v>
      </c>
      <c r="AB18" s="18">
        <v>4.9350000000000002E-3</v>
      </c>
      <c r="AC18" s="28">
        <v>233</v>
      </c>
      <c r="AD18" s="28">
        <v>8.0000000000000007E-5</v>
      </c>
      <c r="AE18" s="28">
        <v>1946</v>
      </c>
      <c r="AF18" s="28">
        <v>6.6799999999999997E-4</v>
      </c>
      <c r="AG18" s="30">
        <v>13.532684</v>
      </c>
      <c r="AH18" s="30">
        <f t="shared" si="16"/>
        <v>4.2363636363636363</v>
      </c>
      <c r="AI18" s="22">
        <v>2.6759729999999999</v>
      </c>
      <c r="AJ18" s="22">
        <f t="shared" si="0"/>
        <v>0.91837299143972206</v>
      </c>
      <c r="AK18" s="22">
        <v>1.2470000000000001</v>
      </c>
      <c r="AL18" s="22">
        <v>0.42796099999999998</v>
      </c>
      <c r="AM18" s="19">
        <v>46.599871999999998</v>
      </c>
      <c r="AN18" s="33">
        <v>174.34715</v>
      </c>
      <c r="AO18" s="33">
        <v>75.412620000000004</v>
      </c>
      <c r="AP18" s="33">
        <f t="shared" si="17"/>
        <v>43.254288928726396</v>
      </c>
      <c r="AQ18" s="21">
        <v>32168.75</v>
      </c>
      <c r="AR18" s="19">
        <v>32.168799999999997</v>
      </c>
      <c r="AS18" s="19">
        <v>11.040080407024334</v>
      </c>
      <c r="AT18" s="20">
        <v>32</v>
      </c>
      <c r="AU18" s="22">
        <v>10.982149568052856</v>
      </c>
      <c r="AV18" s="22">
        <f t="shared" si="1"/>
        <v>3.2168749999999999</v>
      </c>
      <c r="AW18" s="22">
        <v>1.1040063247415635</v>
      </c>
      <c r="AX18" s="19">
        <f t="shared" si="2"/>
        <v>100.52749999999999</v>
      </c>
      <c r="AY18" s="22">
        <f t="shared" si="3"/>
        <v>10.052734375</v>
      </c>
      <c r="AZ18" s="22">
        <f t="shared" si="4"/>
        <v>-0.1687999999999974</v>
      </c>
      <c r="BA18" s="22">
        <v>-5.7930838971477924E-2</v>
      </c>
      <c r="BB18" s="21">
        <f t="shared" si="5"/>
        <v>28.783124999999998</v>
      </c>
      <c r="BC18" s="5">
        <f t="shared" si="6"/>
        <v>9.8781432433112919E-3</v>
      </c>
      <c r="BD18" s="87">
        <v>1020</v>
      </c>
      <c r="BE18" s="83">
        <v>153</v>
      </c>
      <c r="BF18" s="88">
        <v>52.508402622252717</v>
      </c>
      <c r="BG18" s="83">
        <v>967.49159737774733</v>
      </c>
      <c r="BH18" s="3">
        <v>50.650895717119468</v>
      </c>
      <c r="BI18" s="4">
        <v>0.49657740899136732</v>
      </c>
      <c r="BJ18" s="24">
        <v>585.30629199999998</v>
      </c>
      <c r="BK18" s="24">
        <f t="shared" si="7"/>
        <v>200.8725388083256</v>
      </c>
      <c r="BL18" s="24">
        <v>1002.8832</v>
      </c>
      <c r="BM18" s="24">
        <f t="shared" si="8"/>
        <v>344.18166567773329</v>
      </c>
      <c r="BN18" s="24">
        <v>1945.0631129999999</v>
      </c>
      <c r="BO18" s="24">
        <f t="shared" si="9"/>
        <v>667.53043832089043</v>
      </c>
      <c r="BP18" s="24">
        <v>143.30912699999999</v>
      </c>
      <c r="BQ18" s="24">
        <v>30.091892000000001</v>
      </c>
      <c r="BR18" s="7">
        <v>120</v>
      </c>
      <c r="BS18" s="4">
        <v>41.183060880198212</v>
      </c>
      <c r="BT18" s="6">
        <v>13.031795477521321</v>
      </c>
      <c r="BU18" s="4">
        <v>4.4724102210754353</v>
      </c>
      <c r="BV18" s="4">
        <v>-106.96820452247869</v>
      </c>
      <c r="BW18" s="4">
        <v>-36.710650659122777</v>
      </c>
      <c r="BX18" s="7">
        <v>43.35247184686159</v>
      </c>
      <c r="BY18" s="4">
        <v>14.878229061469833</v>
      </c>
      <c r="BZ18" s="4">
        <v>14.878229061469799</v>
      </c>
      <c r="CA18" s="22">
        <v>-76.64752815313841</v>
      </c>
      <c r="CB18" s="4">
        <v>-26.304831818728381</v>
      </c>
      <c r="CC18" s="96">
        <v>0</v>
      </c>
      <c r="CD18" s="97">
        <v>0</v>
      </c>
    </row>
    <row r="19" spans="1:82">
      <c r="A19" s="37" t="s">
        <v>56</v>
      </c>
      <c r="B19" s="37" t="s">
        <v>289</v>
      </c>
      <c r="C19" s="9">
        <v>11286091.642899999</v>
      </c>
      <c r="D19" s="10">
        <v>53.795391000000002</v>
      </c>
      <c r="E19" s="24">
        <v>33.200000000000003</v>
      </c>
      <c r="F19" s="24">
        <v>2.9416737919974172</v>
      </c>
      <c r="G19" s="24">
        <v>874.62400000000002</v>
      </c>
      <c r="H19" s="16">
        <v>7.7495737911203275E-2</v>
      </c>
      <c r="I19" s="24">
        <v>63.088999999999999</v>
      </c>
      <c r="J19" s="16">
        <f t="shared" si="10"/>
        <v>5.5899776464856943E-3</v>
      </c>
      <c r="K19" s="16">
        <f t="shared" si="11"/>
        <v>7.190576026471758E-2</v>
      </c>
      <c r="L19" s="28">
        <v>1350</v>
      </c>
      <c r="M19" s="29">
        <f t="shared" si="12"/>
        <v>0.11961625359025642</v>
      </c>
      <c r="N19" s="28">
        <v>0</v>
      </c>
      <c r="O19" s="29">
        <f t="shared" si="13"/>
        <v>0</v>
      </c>
      <c r="P19" s="28">
        <v>0</v>
      </c>
      <c r="Q19" s="14">
        <f t="shared" si="14"/>
        <v>0</v>
      </c>
      <c r="R19" s="28">
        <v>0</v>
      </c>
      <c r="S19" s="15">
        <f t="shared" si="15"/>
        <v>0</v>
      </c>
      <c r="T19" s="30">
        <v>0</v>
      </c>
      <c r="U19" s="31">
        <v>0</v>
      </c>
      <c r="V19" s="102">
        <v>2358.7199999999998</v>
      </c>
      <c r="W19" s="102">
        <v>51.019668475041115</v>
      </c>
      <c r="X19" s="82">
        <v>2.1630235244132887</v>
      </c>
      <c r="Y19" s="28">
        <v>1.1000000000000001</v>
      </c>
      <c r="Z19" s="18">
        <v>9.7E-5</v>
      </c>
      <c r="AA19" s="30">
        <v>9.2799999999999994</v>
      </c>
      <c r="AB19" s="18">
        <v>8.2200000000000003E-4</v>
      </c>
      <c r="AC19" s="28">
        <v>46</v>
      </c>
      <c r="AD19" s="28">
        <v>3.9999999999999998E-6</v>
      </c>
      <c r="AE19" s="28">
        <v>2347</v>
      </c>
      <c r="AF19" s="28">
        <v>2.0799999999999999E-4</v>
      </c>
      <c r="AG19" s="30">
        <v>25.290948</v>
      </c>
      <c r="AH19" s="30">
        <f t="shared" si="16"/>
        <v>4.1818181818181817</v>
      </c>
      <c r="AI19" s="22">
        <v>-0.79715400000000003</v>
      </c>
      <c r="AJ19" s="22">
        <f t="shared" si="0"/>
        <v>-7.0631537047768353E-2</v>
      </c>
      <c r="AK19" s="22">
        <v>-0.13389999999999999</v>
      </c>
      <c r="AL19" s="22">
        <v>-1.1864E-2</v>
      </c>
      <c r="AM19" s="19">
        <v>16.797256000000001</v>
      </c>
      <c r="AN19" s="33">
        <v>136.437781</v>
      </c>
      <c r="AO19" s="33">
        <v>4.3615149999999998</v>
      </c>
      <c r="AP19" s="33">
        <f t="shared" si="17"/>
        <v>3.1967061967974981</v>
      </c>
      <c r="AQ19" s="21">
        <v>4856.25</v>
      </c>
      <c r="AR19" s="19">
        <v>4.8562500000000002</v>
      </c>
      <c r="AS19" s="19">
        <v>0.4302862455538391</v>
      </c>
      <c r="AT19" s="20">
        <v>171</v>
      </c>
      <c r="AU19" s="22">
        <v>15.15139212143248</v>
      </c>
      <c r="AV19" s="22">
        <f t="shared" si="1"/>
        <v>0.48562499999999997</v>
      </c>
      <c r="AW19" s="22">
        <v>4.3028624555383907E-2</v>
      </c>
      <c r="AX19" s="19">
        <f t="shared" si="2"/>
        <v>2.8399122807017547</v>
      </c>
      <c r="AY19" s="22">
        <f t="shared" si="3"/>
        <v>0.28399122807017546</v>
      </c>
      <c r="AZ19" s="22">
        <f t="shared" si="4"/>
        <v>166.14375000000001</v>
      </c>
      <c r="BA19" s="22">
        <v>14.721105875878642</v>
      </c>
      <c r="BB19" s="21">
        <f t="shared" si="5"/>
        <v>170.514375</v>
      </c>
      <c r="BC19" s="5">
        <f t="shared" si="6"/>
        <v>1.5108363496877096E-2</v>
      </c>
      <c r="BD19" s="87">
        <v>310</v>
      </c>
      <c r="BE19" s="83">
        <v>609</v>
      </c>
      <c r="BF19" s="88">
        <v>53.960221064049009</v>
      </c>
      <c r="BG19" s="83">
        <v>256.03977893595101</v>
      </c>
      <c r="BH19" s="3">
        <v>48.575691668889078</v>
      </c>
      <c r="BI19" s="4">
        <v>9.99</v>
      </c>
      <c r="BJ19" s="24">
        <v>50.618684999999999</v>
      </c>
      <c r="BK19" s="24">
        <f t="shared" si="7"/>
        <v>4.4850499713817102</v>
      </c>
      <c r="BL19" s="24">
        <v>223.90992</v>
      </c>
      <c r="BM19" s="24">
        <f t="shared" si="8"/>
        <v>19.839456127477057</v>
      </c>
      <c r="BN19" s="24">
        <v>1053.4439070000001</v>
      </c>
      <c r="BO19" s="24">
        <f t="shared" si="9"/>
        <v>93.340010016905566</v>
      </c>
      <c r="BP19" s="24">
        <v>15.354406000000001</v>
      </c>
      <c r="BQ19" s="24">
        <v>4.8050670000000002</v>
      </c>
      <c r="BR19" s="7">
        <v>141</v>
      </c>
      <c r="BS19" s="4">
        <v>12.493253152760115</v>
      </c>
      <c r="BT19" s="6">
        <v>2.3555481422526636</v>
      </c>
      <c r="BU19" s="4">
        <v>0.20871247698352</v>
      </c>
      <c r="BV19" s="4">
        <v>-138.64445185774736</v>
      </c>
      <c r="BW19" s="4">
        <v>-12.284540675776595</v>
      </c>
      <c r="BX19" s="7">
        <v>7.8361293113509634</v>
      </c>
      <c r="BY19" s="4">
        <v>0.69431735620192458</v>
      </c>
      <c r="BZ19" s="4">
        <v>0.69431735620192458</v>
      </c>
      <c r="CA19" s="22">
        <v>-133.16387068864904</v>
      </c>
      <c r="CB19" s="4">
        <v>-11.79893579655819</v>
      </c>
      <c r="CC19" s="96">
        <v>0</v>
      </c>
      <c r="CD19" s="97">
        <v>0</v>
      </c>
    </row>
    <row r="20" spans="1:82">
      <c r="A20" s="37" t="s">
        <v>62</v>
      </c>
      <c r="B20" s="37" t="s">
        <v>290</v>
      </c>
      <c r="C20" s="9">
        <v>14544351.025025001</v>
      </c>
      <c r="D20" s="10">
        <v>98.710584999999995</v>
      </c>
      <c r="E20" s="24">
        <v>1705.46</v>
      </c>
      <c r="F20" s="24">
        <v>117.25927111258432</v>
      </c>
      <c r="G20" s="24">
        <v>24683.8</v>
      </c>
      <c r="H20" s="16">
        <v>1.6971400069710274</v>
      </c>
      <c r="I20" s="24">
        <v>11983.9</v>
      </c>
      <c r="J20" s="16">
        <f t="shared" si="10"/>
        <v>0.82395563606657385</v>
      </c>
      <c r="K20" s="16">
        <f t="shared" si="11"/>
        <v>0.87318437090445356</v>
      </c>
      <c r="L20" s="28">
        <v>58400</v>
      </c>
      <c r="M20" s="29">
        <f t="shared" si="12"/>
        <v>4.0153046292348833</v>
      </c>
      <c r="N20" s="28">
        <v>6943</v>
      </c>
      <c r="O20" s="29">
        <f t="shared" si="13"/>
        <v>0.47736746645167449</v>
      </c>
      <c r="P20" s="28">
        <v>135</v>
      </c>
      <c r="Q20" s="14">
        <f t="shared" si="14"/>
        <v>9.2819541942929656E-3</v>
      </c>
      <c r="R20" s="28">
        <v>240</v>
      </c>
      <c r="S20" s="15">
        <f t="shared" si="15"/>
        <v>1.6501251900965273E-2</v>
      </c>
      <c r="T20" s="30">
        <v>0.23116400000000001</v>
      </c>
      <c r="U20" s="31">
        <v>3.4567190000000001</v>
      </c>
      <c r="V20" s="102">
        <v>0</v>
      </c>
      <c r="W20" s="102">
        <v>0</v>
      </c>
      <c r="X20" s="82">
        <v>0</v>
      </c>
      <c r="Y20" s="28">
        <v>28.26</v>
      </c>
      <c r="Z20" s="18">
        <v>1.9430000000000001E-3</v>
      </c>
      <c r="AA20" s="30">
        <v>34.659999999999997</v>
      </c>
      <c r="AB20" s="18">
        <v>2.3830000000000001E-3</v>
      </c>
      <c r="AC20" s="28">
        <v>888</v>
      </c>
      <c r="AD20" s="28">
        <v>6.0999999999999999E-5</v>
      </c>
      <c r="AE20" s="28">
        <v>1812</v>
      </c>
      <c r="AF20" s="28">
        <v>1.25E-4</v>
      </c>
      <c r="AG20" s="30">
        <v>5.2279280000000004</v>
      </c>
      <c r="AH20" s="30">
        <f t="shared" si="16"/>
        <v>3.1422505307855628</v>
      </c>
      <c r="AI20" s="22">
        <v>16.268988</v>
      </c>
      <c r="AJ20" s="22">
        <f t="shared" si="0"/>
        <v>1.1185777881740884</v>
      </c>
      <c r="AK20" s="22">
        <v>3.1964000000000001</v>
      </c>
      <c r="AL20" s="22">
        <v>0.21976899999999999</v>
      </c>
      <c r="AM20" s="19">
        <v>19.647196000000001</v>
      </c>
      <c r="AN20" s="33">
        <v>128</v>
      </c>
      <c r="AO20" s="33">
        <v>103.8163</v>
      </c>
      <c r="AP20" s="33">
        <f t="shared" si="17"/>
        <v>81.106484374999994</v>
      </c>
      <c r="AQ20" s="21">
        <v>12743.75</v>
      </c>
      <c r="AR20" s="19">
        <v>12.7437</v>
      </c>
      <c r="AS20" s="19">
        <v>0.87619584937637973</v>
      </c>
      <c r="AT20" s="20">
        <v>473</v>
      </c>
      <c r="AU20" s="22">
        <v>32.521217288152386</v>
      </c>
      <c r="AV20" s="22">
        <f t="shared" si="1"/>
        <v>1.274375</v>
      </c>
      <c r="AW20" s="22">
        <v>8.7619928713719236E-2</v>
      </c>
      <c r="AX20" s="19">
        <f t="shared" si="2"/>
        <v>2.6942283298097252</v>
      </c>
      <c r="AY20" s="22">
        <f t="shared" si="3"/>
        <v>0.26942389006342499</v>
      </c>
      <c r="AZ20" s="22">
        <f t="shared" si="4"/>
        <v>460.25630000000001</v>
      </c>
      <c r="BA20" s="22">
        <v>31.645021438776013</v>
      </c>
      <c r="BB20" s="21">
        <f t="shared" si="5"/>
        <v>471.72562499999998</v>
      </c>
      <c r="BC20" s="5">
        <f t="shared" si="6"/>
        <v>3.2433597359438668E-2</v>
      </c>
      <c r="BD20" s="87">
        <v>2000</v>
      </c>
      <c r="BE20" s="83">
        <v>467</v>
      </c>
      <c r="BF20" s="88">
        <v>32.10868599062826</v>
      </c>
      <c r="BG20" s="83">
        <v>1967.8913140093719</v>
      </c>
      <c r="BH20" s="3">
        <v>6.8386106412682253</v>
      </c>
      <c r="BI20" s="4">
        <v>3.4193053206341126E-2</v>
      </c>
      <c r="BJ20" s="24">
        <v>1449.4347949999999</v>
      </c>
      <c r="BK20" s="24">
        <f t="shared" si="7"/>
        <v>99.656202776328996</v>
      </c>
      <c r="BL20" s="24">
        <v>1741.220208</v>
      </c>
      <c r="BM20" s="24">
        <f t="shared" si="8"/>
        <v>119.71797194691311</v>
      </c>
      <c r="BN20" s="24">
        <v>23896.458068</v>
      </c>
      <c r="BO20" s="24">
        <f t="shared" si="9"/>
        <v>1643.0061421705079</v>
      </c>
      <c r="BP20" s="24">
        <v>20.061769000000002</v>
      </c>
      <c r="BQ20" s="24">
        <v>6.06548</v>
      </c>
      <c r="BR20" s="7">
        <v>148</v>
      </c>
      <c r="BS20" s="4">
        <v>10.175772005595251</v>
      </c>
      <c r="BT20" s="6">
        <v>139.63702631333535</v>
      </c>
      <c r="BU20" s="4">
        <v>9.6007739412419291</v>
      </c>
      <c r="BV20" s="4">
        <v>-8.3629736866646258</v>
      </c>
      <c r="BW20" s="4">
        <v>-0.57499806435332168</v>
      </c>
      <c r="BX20" s="7">
        <v>464.52618616293353</v>
      </c>
      <c r="BY20" s="4">
        <v>31.938598385288561</v>
      </c>
      <c r="BZ20" s="4">
        <v>10.175772005595251</v>
      </c>
      <c r="CA20" s="22">
        <v>316.52618616293347</v>
      </c>
      <c r="CB20" s="4">
        <v>21.762826379693308</v>
      </c>
      <c r="CC20" s="96">
        <v>0</v>
      </c>
      <c r="CD20" s="97">
        <v>0</v>
      </c>
    </row>
    <row r="21" spans="1:82">
      <c r="A21" s="37" t="s">
        <v>36</v>
      </c>
      <c r="B21" s="37" t="s">
        <v>291</v>
      </c>
      <c r="C21" s="9">
        <v>5220678.1722250003</v>
      </c>
      <c r="D21" s="10">
        <v>27.879142999999999</v>
      </c>
      <c r="E21" s="24">
        <v>75.709999999999994</v>
      </c>
      <c r="F21" s="24">
        <v>14.501947352892117</v>
      </c>
      <c r="G21" s="24">
        <v>463.6</v>
      </c>
      <c r="H21" s="16">
        <v>8.8800723719466193E-2</v>
      </c>
      <c r="I21" s="24">
        <v>311.39999999999998</v>
      </c>
      <c r="J21" s="16">
        <f t="shared" si="10"/>
        <v>5.9647423136845928E-2</v>
      </c>
      <c r="K21" s="16">
        <f t="shared" si="11"/>
        <v>2.9153300582620265E-2</v>
      </c>
      <c r="L21" s="28">
        <v>1000</v>
      </c>
      <c r="M21" s="29">
        <f t="shared" si="12"/>
        <v>0.19154599594362853</v>
      </c>
      <c r="N21" s="28">
        <v>0</v>
      </c>
      <c r="O21" s="29">
        <f t="shared" si="13"/>
        <v>0</v>
      </c>
      <c r="P21" s="28">
        <v>67.2</v>
      </c>
      <c r="Q21" s="14">
        <f t="shared" si="14"/>
        <v>1.2871890927411839E-2</v>
      </c>
      <c r="R21" s="28">
        <v>0</v>
      </c>
      <c r="S21" s="15">
        <f t="shared" si="15"/>
        <v>0</v>
      </c>
      <c r="T21" s="30">
        <v>6.72</v>
      </c>
      <c r="U21" s="31">
        <v>0</v>
      </c>
      <c r="V21" s="102">
        <v>0</v>
      </c>
      <c r="W21" s="102">
        <v>0</v>
      </c>
      <c r="X21" s="82">
        <v>0</v>
      </c>
      <c r="Y21" s="28">
        <v>0.55000000000000004</v>
      </c>
      <c r="Z21" s="18">
        <v>1.05E-4</v>
      </c>
      <c r="AA21" s="30">
        <v>7.31</v>
      </c>
      <c r="AB21" s="18">
        <v>1.4E-3</v>
      </c>
      <c r="AC21" s="28">
        <v>31</v>
      </c>
      <c r="AD21" s="28">
        <v>6.0000000000000002E-6</v>
      </c>
      <c r="AE21" s="28">
        <v>1483</v>
      </c>
      <c r="AF21" s="28">
        <v>2.8400000000000002E-4</v>
      </c>
      <c r="AG21" s="30">
        <v>20.287278000000001</v>
      </c>
      <c r="AH21" s="30">
        <f t="shared" si="16"/>
        <v>5.6363636363636367</v>
      </c>
      <c r="AI21" s="22">
        <v>1.327871</v>
      </c>
      <c r="AJ21" s="22">
        <f t="shared" si="0"/>
        <v>0.25434837317966197</v>
      </c>
      <c r="AK21" s="22">
        <v>5.6800000000000003E-2</v>
      </c>
      <c r="AL21" s="22">
        <v>1.0880000000000001E-2</v>
      </c>
      <c r="AM21" s="19">
        <v>4.2775239999999997</v>
      </c>
      <c r="AN21" s="33">
        <v>278</v>
      </c>
      <c r="AO21" s="33">
        <v>10.077078</v>
      </c>
      <c r="AP21" s="33">
        <f t="shared" si="17"/>
        <v>3.6248482014388488</v>
      </c>
      <c r="AQ21" s="21">
        <v>21631.25</v>
      </c>
      <c r="AR21" s="19">
        <v>21.6313</v>
      </c>
      <c r="AS21" s="19">
        <v>4.1433889020554115</v>
      </c>
      <c r="AT21" s="20">
        <v>79</v>
      </c>
      <c r="AU21" s="22">
        <v>15.132133679546655</v>
      </c>
      <c r="AV21" s="22">
        <f t="shared" si="1"/>
        <v>2.163125</v>
      </c>
      <c r="AW21" s="22">
        <v>0.4143379324755615</v>
      </c>
      <c r="AX21" s="19">
        <f t="shared" si="2"/>
        <v>27.381392405063291</v>
      </c>
      <c r="AY21" s="22">
        <f t="shared" si="3"/>
        <v>2.7381329113924049</v>
      </c>
      <c r="AZ21" s="22">
        <f t="shared" si="4"/>
        <v>57.368700000000004</v>
      </c>
      <c r="BA21" s="22">
        <v>10.988744777491243</v>
      </c>
      <c r="BB21" s="21">
        <f t="shared" si="5"/>
        <v>76.836875000000006</v>
      </c>
      <c r="BC21" s="5">
        <f t="shared" si="6"/>
        <v>1.4717795747071095E-2</v>
      </c>
      <c r="BD21" s="87">
        <v>550</v>
      </c>
      <c r="BE21" s="83">
        <v>442</v>
      </c>
      <c r="BF21" s="88">
        <v>84.663330207083817</v>
      </c>
      <c r="BG21" s="83">
        <v>465.33666979291615</v>
      </c>
      <c r="BH21" s="3">
        <v>40.435709631655243</v>
      </c>
      <c r="BI21" s="4">
        <v>0.74016682635587583</v>
      </c>
      <c r="BJ21" s="24">
        <v>36.877265000000001</v>
      </c>
      <c r="BK21" s="24">
        <f t="shared" si="7"/>
        <v>7.0636924521021145</v>
      </c>
      <c r="BL21" s="24">
        <v>322.30079999999998</v>
      </c>
      <c r="BM21" s="24">
        <f t="shared" si="8"/>
        <v>61.735427729428238</v>
      </c>
      <c r="BN21" s="24">
        <v>417.27181100000001</v>
      </c>
      <c r="BO21" s="24">
        <f t="shared" si="9"/>
        <v>79.926744617196533</v>
      </c>
      <c r="BP21" s="24">
        <v>54.671734999999998</v>
      </c>
      <c r="BQ21" s="24">
        <v>8.8377079999999992</v>
      </c>
      <c r="BR21" s="7">
        <v>129</v>
      </c>
      <c r="BS21" s="4">
        <v>24.709433476728083</v>
      </c>
      <c r="BT21" s="6">
        <v>5.0888877578573926</v>
      </c>
      <c r="BU21" s="4">
        <v>0.9747560738241331</v>
      </c>
      <c r="BV21" s="4">
        <v>-123.91111224214262</v>
      </c>
      <c r="BW21" s="4">
        <v>-23.734677402903952</v>
      </c>
      <c r="BX21" s="7">
        <v>16.92904585825444</v>
      </c>
      <c r="BY21" s="4">
        <v>3.2426909492947069</v>
      </c>
      <c r="BZ21" s="4">
        <v>3.2426909492947069</v>
      </c>
      <c r="CA21" s="22">
        <v>-112.07095414174555</v>
      </c>
      <c r="CB21" s="4">
        <v>-21.466742527433375</v>
      </c>
      <c r="CC21" s="96">
        <v>0</v>
      </c>
      <c r="CD21" s="97">
        <v>0</v>
      </c>
    </row>
    <row r="22" spans="1:82">
      <c r="A22" s="39" t="s">
        <v>204</v>
      </c>
      <c r="B22" s="39" t="s">
        <v>231</v>
      </c>
      <c r="C22" s="9">
        <v>5009228.7944999998</v>
      </c>
      <c r="D22" s="10">
        <v>83.986379999999997</v>
      </c>
      <c r="E22" s="24">
        <v>48.79</v>
      </c>
      <c r="F22" s="24">
        <v>9.7400222672140924</v>
      </c>
      <c r="G22" s="24">
        <v>72.186999999999998</v>
      </c>
      <c r="H22" s="16">
        <v>1.4410801135547933E-2</v>
      </c>
      <c r="I22" s="24">
        <v>3.4940000000000002</v>
      </c>
      <c r="J22" s="16">
        <f>I22*1000/C22</f>
        <v>6.9751255998454676E-4</v>
      </c>
      <c r="K22" s="16">
        <f>H22-J22</f>
        <v>1.3713288575563386E-2</v>
      </c>
      <c r="L22" s="28">
        <v>700</v>
      </c>
      <c r="M22" s="29">
        <f>L22/C22*1000</f>
        <v>0.13974206983090517</v>
      </c>
      <c r="N22" s="28">
        <v>0</v>
      </c>
      <c r="O22" s="29">
        <f>N22*1000/C22</f>
        <v>0</v>
      </c>
      <c r="P22" s="28">
        <v>0</v>
      </c>
      <c r="Q22" s="14">
        <f>P22/C22*1000</f>
        <v>0</v>
      </c>
      <c r="R22" s="28">
        <v>0</v>
      </c>
      <c r="S22" s="15">
        <f>R22*1000/C22</f>
        <v>0</v>
      </c>
      <c r="T22" s="30">
        <v>0</v>
      </c>
      <c r="U22" s="31">
        <v>0</v>
      </c>
      <c r="V22" s="102">
        <v>2252.59</v>
      </c>
      <c r="W22" s="102">
        <v>428.02727178420162</v>
      </c>
      <c r="X22" s="82">
        <v>19.001561393072045</v>
      </c>
      <c r="Y22" s="28">
        <v>0</v>
      </c>
      <c r="Z22" s="18">
        <v>0</v>
      </c>
      <c r="AA22" s="30">
        <v>4.26</v>
      </c>
      <c r="AB22" s="18">
        <v>8.4999999999999995E-4</v>
      </c>
      <c r="AC22" s="28">
        <v>0</v>
      </c>
      <c r="AD22" s="28">
        <v>0</v>
      </c>
      <c r="AE22" s="28">
        <v>191</v>
      </c>
      <c r="AF22" s="28">
        <v>3.8000000000000002E-5</v>
      </c>
      <c r="AG22" s="30">
        <v>4.483568</v>
      </c>
      <c r="AH22" s="30">
        <v>0</v>
      </c>
      <c r="AI22" s="22">
        <v>7.9189360000000004</v>
      </c>
      <c r="AJ22" s="22">
        <f>AI22/C22*1000000</f>
        <v>1.5808692964263844</v>
      </c>
      <c r="AK22" s="22">
        <v>0.30909999999999999</v>
      </c>
      <c r="AL22" s="22">
        <v>6.1705999999999997E-2</v>
      </c>
      <c r="AM22" s="19">
        <v>3.903302</v>
      </c>
      <c r="AN22" s="33">
        <v>119.73672000000001</v>
      </c>
      <c r="AO22" s="33">
        <v>9.5868629999999992</v>
      </c>
      <c r="AP22" s="33">
        <f>(AO22/AN22)*100</f>
        <v>8.0066190221345614</v>
      </c>
      <c r="AQ22" s="21">
        <v>43968.75</v>
      </c>
      <c r="AR22" s="19">
        <v>43.968800000000002</v>
      </c>
      <c r="AS22" s="19">
        <v>8.7775587428301485</v>
      </c>
      <c r="AT22" s="20">
        <v>18</v>
      </c>
      <c r="AU22" s="22">
        <v>3.5933675099375599</v>
      </c>
      <c r="AV22" s="22">
        <f>AQ22*0.1/1000</f>
        <v>4.3968749999999996</v>
      </c>
      <c r="AW22" s="22">
        <v>0.87775487612537317</v>
      </c>
      <c r="AX22" s="19">
        <f>AR22/AT22*100</f>
        <v>244.27111111111111</v>
      </c>
      <c r="AY22" s="22">
        <f>AV22/AT22*100</f>
        <v>24.427083333333332</v>
      </c>
      <c r="AZ22" s="22">
        <f>AT22-AR22</f>
        <v>-25.968800000000002</v>
      </c>
      <c r="BA22" s="22">
        <v>-5.1841912328925863</v>
      </c>
      <c r="BB22" s="21">
        <f>AT22-AV22</f>
        <v>13.603125</v>
      </c>
      <c r="BC22" s="5">
        <f>BB22/C22*1000</f>
        <v>2.715612633812189E-3</v>
      </c>
      <c r="BD22" s="87">
        <v>130</v>
      </c>
      <c r="BE22" s="83">
        <v>2253</v>
      </c>
      <c r="BF22" s="88">
        <v>449.76983332718487</v>
      </c>
      <c r="BG22" s="83">
        <v>-319.76983332718487</v>
      </c>
      <c r="BH22" s="3">
        <v>81.45119877870772</v>
      </c>
      <c r="BI22" s="4">
        <v>9.99</v>
      </c>
      <c r="BJ22" s="24">
        <v>33.493923000000002</v>
      </c>
      <c r="BK22" s="24">
        <f>BJ22*1000000/C22</f>
        <v>6.6864430382528024</v>
      </c>
      <c r="BL22" s="24">
        <v>80.564288000000005</v>
      </c>
      <c r="BM22" s="24">
        <f>BL22*1000000/C22</f>
        <v>16.083171942247368</v>
      </c>
      <c r="BN22" s="24">
        <v>574.38716199999999</v>
      </c>
      <c r="BO22" s="24">
        <f>BN22*1000000/C22</f>
        <v>114.66578700311351</v>
      </c>
      <c r="BP22" s="24">
        <v>9.3967290000000006</v>
      </c>
      <c r="BQ22" s="24">
        <v>5.831245</v>
      </c>
      <c r="BR22" s="7">
        <v>77</v>
      </c>
      <c r="BS22" s="4">
        <v>15.371627681399602</v>
      </c>
      <c r="BT22" s="6">
        <v>1.9990742477958039</v>
      </c>
      <c r="BU22" s="4">
        <v>3.7247149738597458</v>
      </c>
      <c r="BV22" s="4">
        <v>-58.342050501636486</v>
      </c>
      <c r="BW22" s="4">
        <v>-11.646912707539856</v>
      </c>
      <c r="BX22" s="7">
        <v>62.068824801862107</v>
      </c>
      <c r="BY22" s="4">
        <v>12.390894356834361</v>
      </c>
      <c r="BZ22" s="4">
        <v>12.390894356834361</v>
      </c>
      <c r="CA22" s="22">
        <v>-14.931175198137888</v>
      </c>
      <c r="CB22" s="4">
        <v>-2.9807333245652412</v>
      </c>
      <c r="CC22" s="96">
        <v>0</v>
      </c>
      <c r="CD22" s="97">
        <v>0</v>
      </c>
    </row>
    <row r="23" spans="1:82" ht="10.5" customHeight="1">
      <c r="A23" s="37" t="s">
        <v>26</v>
      </c>
      <c r="B23" s="37" t="s">
        <v>297</v>
      </c>
      <c r="C23" s="9">
        <v>3577668.3472500001</v>
      </c>
      <c r="D23" s="10">
        <v>98.245939000000007</v>
      </c>
      <c r="E23" s="24">
        <v>202.04</v>
      </c>
      <c r="F23" s="24">
        <v>56.472534732097081</v>
      </c>
      <c r="G23" s="24">
        <v>1098.2</v>
      </c>
      <c r="H23" s="16">
        <v>0.30695969928127609</v>
      </c>
      <c r="I23" s="24">
        <v>326.16399999999999</v>
      </c>
      <c r="J23" s="16">
        <f t="shared" si="10"/>
        <v>9.1166639370222305E-2</v>
      </c>
      <c r="K23" s="16">
        <f t="shared" si="11"/>
        <v>0.2157930599110538</v>
      </c>
      <c r="L23" s="28">
        <v>0</v>
      </c>
      <c r="M23" s="29">
        <f t="shared" si="12"/>
        <v>0</v>
      </c>
      <c r="N23" s="28">
        <v>0</v>
      </c>
      <c r="O23" s="29">
        <f t="shared" si="13"/>
        <v>0</v>
      </c>
      <c r="P23" s="28">
        <v>0</v>
      </c>
      <c r="Q23" s="14">
        <f t="shared" si="14"/>
        <v>0</v>
      </c>
      <c r="R23" s="28">
        <v>0</v>
      </c>
      <c r="S23" s="15">
        <f t="shared" si="15"/>
        <v>0</v>
      </c>
      <c r="T23" s="30">
        <v>0</v>
      </c>
      <c r="U23" s="31">
        <v>0</v>
      </c>
      <c r="V23" s="102">
        <v>626.63</v>
      </c>
      <c r="W23" s="102">
        <v>1.7866278568032241</v>
      </c>
      <c r="X23" s="82">
        <v>0.28511687228559501</v>
      </c>
      <c r="Y23" s="28">
        <v>0.51</v>
      </c>
      <c r="Z23" s="18">
        <v>1.4300000000000001E-4</v>
      </c>
      <c r="AA23" s="30">
        <v>16.03</v>
      </c>
      <c r="AB23" s="18">
        <v>4.4809999999999997E-3</v>
      </c>
      <c r="AC23" s="28">
        <v>0</v>
      </c>
      <c r="AD23" s="28">
        <v>0</v>
      </c>
      <c r="AE23" s="28">
        <v>369</v>
      </c>
      <c r="AF23" s="28">
        <v>1.03E-4</v>
      </c>
      <c r="AG23" s="30">
        <v>2.3019340000000001</v>
      </c>
      <c r="AH23" s="30">
        <f t="shared" si="16"/>
        <v>0</v>
      </c>
      <c r="AI23" s="22">
        <v>-1.3182739999999999</v>
      </c>
      <c r="AJ23" s="22">
        <f t="shared" si="0"/>
        <v>-0.36847294719570656</v>
      </c>
      <c r="AK23" s="22">
        <v>0.64439999999999997</v>
      </c>
      <c r="AL23" s="22">
        <v>0.180117</v>
      </c>
      <c r="AM23" s="19">
        <v>-48.882098999999997</v>
      </c>
      <c r="AN23" s="33">
        <v>223</v>
      </c>
      <c r="AO23" s="33">
        <v>74.252208999999993</v>
      </c>
      <c r="AP23" s="33">
        <f t="shared" si="17"/>
        <v>33.296954708520175</v>
      </c>
      <c r="AQ23" s="21">
        <v>14637.5</v>
      </c>
      <c r="AR23" s="19">
        <v>14.637499999999999</v>
      </c>
      <c r="AS23" s="19">
        <v>4.0913518468673091</v>
      </c>
      <c r="AT23" s="20">
        <v>25</v>
      </c>
      <c r="AU23" s="22">
        <v>6.9877913695427996</v>
      </c>
      <c r="AV23" s="22">
        <f t="shared" si="1"/>
        <v>1.4637500000000001</v>
      </c>
      <c r="AW23" s="22">
        <v>0.40913518468673088</v>
      </c>
      <c r="AX23" s="19">
        <f t="shared" si="2"/>
        <v>58.550000000000004</v>
      </c>
      <c r="AY23" s="22">
        <f t="shared" si="3"/>
        <v>5.8550000000000004</v>
      </c>
      <c r="AZ23" s="22">
        <f t="shared" si="4"/>
        <v>10.362500000000001</v>
      </c>
      <c r="BA23" s="22">
        <v>2.8964395226754904</v>
      </c>
      <c r="BB23" s="21">
        <f t="shared" si="5"/>
        <v>23.536249999999999</v>
      </c>
      <c r="BC23" s="5">
        <f t="shared" si="6"/>
        <v>6.5786561848560675E-3</v>
      </c>
      <c r="BD23" s="87">
        <v>1840</v>
      </c>
      <c r="BE23" s="83">
        <v>23</v>
      </c>
      <c r="BF23" s="88">
        <v>6.4287680599793751</v>
      </c>
      <c r="BG23" s="83">
        <v>1833.5712319400207</v>
      </c>
      <c r="BH23" s="3">
        <v>12.720932242310099</v>
      </c>
      <c r="BI23" s="4">
        <v>6.9135501316902714E-2</v>
      </c>
      <c r="BJ23" s="24">
        <v>74.460975000000005</v>
      </c>
      <c r="BK23" s="24">
        <f t="shared" si="7"/>
        <v>20.812710338909685</v>
      </c>
      <c r="BL23" s="24">
        <v>103.932288</v>
      </c>
      <c r="BM23" s="24">
        <f t="shared" si="8"/>
        <v>29.050285804129466</v>
      </c>
      <c r="BN23" s="24">
        <v>2901.2275880000002</v>
      </c>
      <c r="BO23" s="24">
        <f t="shared" si="9"/>
        <v>810.92692402023488</v>
      </c>
      <c r="BP23" s="24">
        <v>8.2375760000000007</v>
      </c>
      <c r="BQ23" s="24">
        <v>2.5665330000000002</v>
      </c>
      <c r="BR23" s="7">
        <v>14</v>
      </c>
      <c r="BS23" s="4">
        <v>3.9131631669439675</v>
      </c>
      <c r="BT23" s="6">
        <v>67.818777435432992</v>
      </c>
      <c r="BU23" s="4">
        <v>18.956138706250499</v>
      </c>
      <c r="BV23" s="4">
        <v>53.818777435432978</v>
      </c>
      <c r="BW23" s="4">
        <v>15.042975539306532</v>
      </c>
      <c r="BX23" s="7">
        <v>225.61063397055372</v>
      </c>
      <c r="BY23" s="4">
        <v>63.060801637460592</v>
      </c>
      <c r="BZ23" s="4">
        <v>3.9131631669439675</v>
      </c>
      <c r="CA23" s="22">
        <v>211.61063397055372</v>
      </c>
      <c r="CB23" s="4">
        <v>59.147638470516625</v>
      </c>
      <c r="CC23" s="96">
        <v>0</v>
      </c>
      <c r="CD23" s="97">
        <v>0</v>
      </c>
    </row>
    <row r="24" spans="1:82">
      <c r="A24" s="37" t="s">
        <v>76</v>
      </c>
      <c r="B24" s="37" t="s">
        <v>239</v>
      </c>
      <c r="C24" s="9">
        <v>43234963.582649998</v>
      </c>
      <c r="D24" s="10">
        <v>92.511762000000004</v>
      </c>
      <c r="E24" s="24">
        <v>2719.62</v>
      </c>
      <c r="F24" s="24">
        <v>62.903256407306685</v>
      </c>
      <c r="G24" s="24">
        <v>17742.900000000001</v>
      </c>
      <c r="H24" s="16">
        <v>0.41038313739022436</v>
      </c>
      <c r="I24" s="24">
        <v>2567.1999999999998</v>
      </c>
      <c r="J24" s="16">
        <f t="shared" si="10"/>
        <v>5.9377868911405909E-2</v>
      </c>
      <c r="K24" s="16">
        <f t="shared" si="11"/>
        <v>0.35100526847881847</v>
      </c>
      <c r="L24" s="28">
        <v>124450</v>
      </c>
      <c r="M24" s="29">
        <f t="shared" si="12"/>
        <v>2.8784573800344595</v>
      </c>
      <c r="N24" s="28">
        <v>0</v>
      </c>
      <c r="O24" s="29">
        <f t="shared" si="13"/>
        <v>0</v>
      </c>
      <c r="P24" s="28">
        <v>43</v>
      </c>
      <c r="Q24" s="14">
        <f t="shared" si="14"/>
        <v>9.945654266089335E-4</v>
      </c>
      <c r="R24" s="28">
        <v>0</v>
      </c>
      <c r="S24" s="15">
        <f t="shared" si="15"/>
        <v>0</v>
      </c>
      <c r="T24" s="30">
        <v>3.4551999999999999E-2</v>
      </c>
      <c r="U24" s="31">
        <v>0</v>
      </c>
      <c r="V24" s="102">
        <v>1770.05</v>
      </c>
      <c r="W24" s="102">
        <v>15.742665913320266</v>
      </c>
      <c r="X24" s="82">
        <v>0.88939102925455582</v>
      </c>
      <c r="Y24" s="28">
        <v>12.1</v>
      </c>
      <c r="Z24" s="18">
        <v>2.7999999999999998E-4</v>
      </c>
      <c r="AA24" s="30">
        <v>157.28</v>
      </c>
      <c r="AB24" s="18">
        <v>3.6380000000000002E-3</v>
      </c>
      <c r="AC24" s="28">
        <v>83</v>
      </c>
      <c r="AD24" s="28">
        <v>1.9999999999999999E-6</v>
      </c>
      <c r="AE24" s="28">
        <v>5590</v>
      </c>
      <c r="AF24" s="28">
        <v>1.2899999999999999E-4</v>
      </c>
      <c r="AG24" s="30">
        <v>3.5541710000000002</v>
      </c>
      <c r="AH24" s="30">
        <f t="shared" si="16"/>
        <v>0.68595041322314054</v>
      </c>
      <c r="AI24" s="22">
        <v>23.216909000000001</v>
      </c>
      <c r="AJ24" s="22">
        <f t="shared" si="0"/>
        <v>0.53699383730525085</v>
      </c>
      <c r="AK24" s="22">
        <v>11.1752</v>
      </c>
      <c r="AL24" s="22">
        <v>0.25847599999999998</v>
      </c>
      <c r="AM24" s="19">
        <v>48.133884000000002</v>
      </c>
      <c r="AN24" s="33">
        <v>128.63510099999999</v>
      </c>
      <c r="AO24" s="33">
        <v>90.567646999999994</v>
      </c>
      <c r="AP24" s="33">
        <f t="shared" si="17"/>
        <v>70.406635744002728</v>
      </c>
      <c r="AQ24" s="21">
        <v>33150</v>
      </c>
      <c r="AR24" s="19">
        <v>33.150002000000001</v>
      </c>
      <c r="AS24" s="19">
        <v>0.76674060188876747</v>
      </c>
      <c r="AT24" s="20">
        <v>127</v>
      </c>
      <c r="AU24" s="22">
        <v>2.937437422775222</v>
      </c>
      <c r="AV24" s="22">
        <f t="shared" si="1"/>
        <v>3.3149999999999999</v>
      </c>
      <c r="AW24" s="22">
        <v>7.6674055562991034E-2</v>
      </c>
      <c r="AX24" s="19">
        <f t="shared" si="2"/>
        <v>26.102363779527561</v>
      </c>
      <c r="AY24" s="22">
        <f t="shared" si="3"/>
        <v>2.6102362204724407</v>
      </c>
      <c r="AZ24" s="22">
        <f t="shared" si="4"/>
        <v>93.849997999999999</v>
      </c>
      <c r="BA24" s="22">
        <v>2.1706968208864548</v>
      </c>
      <c r="BB24" s="21">
        <f t="shared" si="5"/>
        <v>123.685</v>
      </c>
      <c r="BC24" s="5">
        <f t="shared" si="6"/>
        <v>2.8607633672122312E-3</v>
      </c>
      <c r="BD24" s="87">
        <v>1160</v>
      </c>
      <c r="BE24" s="83">
        <v>214</v>
      </c>
      <c r="BF24" s="88">
        <v>4.9496977045188784</v>
      </c>
      <c r="BG24" s="83">
        <v>1155.0503022954811</v>
      </c>
      <c r="BH24" s="3">
        <v>19.87575224926757</v>
      </c>
      <c r="BI24" s="4">
        <v>0.17158327565211193</v>
      </c>
      <c r="BJ24" s="24">
        <v>410.35200700000001</v>
      </c>
      <c r="BK24" s="24">
        <f t="shared" si="7"/>
        <v>9.4912074163206288</v>
      </c>
      <c r="BL24" s="24">
        <v>569.11443999999995</v>
      </c>
      <c r="BM24" s="24">
        <f t="shared" si="8"/>
        <v>13.163291762974518</v>
      </c>
      <c r="BN24" s="24">
        <v>21276.182678000001</v>
      </c>
      <c r="BO24" s="24">
        <f t="shared" si="9"/>
        <v>492.1059465524342</v>
      </c>
      <c r="BP24" s="24">
        <v>3.672085</v>
      </c>
      <c r="BQ24" s="24">
        <v>1.9286920000000001</v>
      </c>
      <c r="BR24" s="7">
        <v>35</v>
      </c>
      <c r="BS24" s="4">
        <v>0.80952999840262208</v>
      </c>
      <c r="BT24" s="6">
        <v>375.85429919649221</v>
      </c>
      <c r="BU24" s="4">
        <v>8.6932951493758566</v>
      </c>
      <c r="BV24" s="4">
        <v>340.85429919649221</v>
      </c>
      <c r="BW24" s="4">
        <v>7.8837651509732343</v>
      </c>
      <c r="BX24" s="7">
        <v>1250.3428980714041</v>
      </c>
      <c r="BY24" s="4">
        <v>28.919716693670676</v>
      </c>
      <c r="BZ24" s="4">
        <v>0.80952999840262208</v>
      </c>
      <c r="CA24" s="22">
        <v>1215.3428980714043</v>
      </c>
      <c r="CB24" s="4">
        <v>28.110186695268055</v>
      </c>
      <c r="CC24" s="96">
        <v>0.8209310212232479</v>
      </c>
      <c r="CD24" s="97">
        <v>4.385560223864881E-2</v>
      </c>
    </row>
    <row r="25" spans="1:82">
      <c r="A25" s="37" t="s">
        <v>14</v>
      </c>
      <c r="B25" s="37" t="s">
        <v>253</v>
      </c>
      <c r="C25" s="9">
        <v>2163386.5263499999</v>
      </c>
      <c r="D25" s="10">
        <v>84.867801999999998</v>
      </c>
      <c r="E25" s="24">
        <v>165.81</v>
      </c>
      <c r="F25" s="24">
        <v>76.643724078169981</v>
      </c>
      <c r="G25" s="24">
        <v>1543.1</v>
      </c>
      <c r="H25" s="16">
        <v>0.71327984213873763</v>
      </c>
      <c r="I25" s="24">
        <v>520.47</v>
      </c>
      <c r="J25" s="16">
        <f t="shared" si="10"/>
        <v>0.24058114149306511</v>
      </c>
      <c r="K25" s="16">
        <f t="shared" si="11"/>
        <v>0.47269870064567254</v>
      </c>
      <c r="L25" s="28">
        <v>5000</v>
      </c>
      <c r="M25" s="29">
        <f t="shared" si="12"/>
        <v>2.3111912453461789</v>
      </c>
      <c r="N25" s="28">
        <v>489</v>
      </c>
      <c r="O25" s="29">
        <f t="shared" si="13"/>
        <v>0.22603450379485629</v>
      </c>
      <c r="P25" s="28">
        <v>159</v>
      </c>
      <c r="Q25" s="14">
        <f t="shared" si="14"/>
        <v>7.3495881602008484E-2</v>
      </c>
      <c r="R25" s="28">
        <v>9</v>
      </c>
      <c r="S25" s="15">
        <f t="shared" si="15"/>
        <v>4.1601442416231219E-3</v>
      </c>
      <c r="T25" s="30">
        <v>3.18</v>
      </c>
      <c r="U25" s="31">
        <v>1.8404910000000001</v>
      </c>
      <c r="V25" s="102">
        <v>0</v>
      </c>
      <c r="W25" s="102">
        <v>0</v>
      </c>
      <c r="X25" s="82">
        <v>0</v>
      </c>
      <c r="Y25" s="28">
        <v>3.34</v>
      </c>
      <c r="Z25" s="18">
        <v>1.544E-3</v>
      </c>
      <c r="AA25" s="30">
        <v>7.08</v>
      </c>
      <c r="AB25" s="18">
        <v>3.2729999999999999E-3</v>
      </c>
      <c r="AC25" s="28">
        <v>216</v>
      </c>
      <c r="AD25" s="28">
        <v>1E-4</v>
      </c>
      <c r="AE25" s="28">
        <v>589</v>
      </c>
      <c r="AF25" s="28">
        <v>2.72E-4</v>
      </c>
      <c r="AG25" s="30">
        <v>8.3192090000000007</v>
      </c>
      <c r="AH25" s="30">
        <f t="shared" si="16"/>
        <v>6.4670658682634734</v>
      </c>
      <c r="AI25" s="22">
        <v>1.735155</v>
      </c>
      <c r="AJ25" s="22">
        <f t="shared" si="0"/>
        <v>0.80205500906372973</v>
      </c>
      <c r="AK25" s="22">
        <v>0.92830000000000001</v>
      </c>
      <c r="AL25" s="22">
        <v>0.42909599999999998</v>
      </c>
      <c r="AM25" s="19">
        <v>53.499543000000003</v>
      </c>
      <c r="AN25" s="33">
        <v>62</v>
      </c>
      <c r="AO25" s="33">
        <v>72.719251</v>
      </c>
      <c r="AP25" s="33">
        <f t="shared" si="17"/>
        <v>117.28911451612902</v>
      </c>
      <c r="AQ25" s="21">
        <v>18262.5</v>
      </c>
      <c r="AR25" s="19">
        <v>18.262501</v>
      </c>
      <c r="AS25" s="19">
        <v>8.4416264858651662</v>
      </c>
      <c r="AT25" s="20">
        <v>29</v>
      </c>
      <c r="AU25" s="22">
        <v>13.404909223007836</v>
      </c>
      <c r="AV25" s="22">
        <f t="shared" si="1"/>
        <v>1.8262499999999999</v>
      </c>
      <c r="AW25" s="22">
        <v>0.84416260236269181</v>
      </c>
      <c r="AX25" s="19">
        <f t="shared" si="2"/>
        <v>62.974141379310346</v>
      </c>
      <c r="AY25" s="22">
        <f t="shared" si="3"/>
        <v>6.2974137931034484</v>
      </c>
      <c r="AZ25" s="22">
        <f t="shared" si="4"/>
        <v>10.737499</v>
      </c>
      <c r="BA25" s="22">
        <v>4.96328273714267</v>
      </c>
      <c r="BB25" s="21">
        <f t="shared" si="5"/>
        <v>27.173749999999998</v>
      </c>
      <c r="BC25" s="5">
        <f t="shared" si="6"/>
        <v>1.2560746620645144E-2</v>
      </c>
      <c r="BD25" s="87">
        <v>1400</v>
      </c>
      <c r="BE25" s="83">
        <v>137</v>
      </c>
      <c r="BF25" s="88">
        <v>63.326640122485294</v>
      </c>
      <c r="BG25" s="83">
        <v>1336.6733598775147</v>
      </c>
      <c r="BH25" s="3">
        <v>36.967441720307065</v>
      </c>
      <c r="BI25" s="4">
        <v>0.26405315514505046</v>
      </c>
      <c r="BJ25" s="24">
        <v>267.57968</v>
      </c>
      <c r="BK25" s="24">
        <f t="shared" si="7"/>
        <v>123.68556276970639</v>
      </c>
      <c r="BL25" s="24">
        <v>496.11329999999998</v>
      </c>
      <c r="BM25" s="24">
        <f t="shared" si="8"/>
        <v>229.32254313196046</v>
      </c>
      <c r="BN25" s="24">
        <v>1580.1904810000001</v>
      </c>
      <c r="BO25" s="24">
        <f t="shared" si="9"/>
        <v>730.42448113331341</v>
      </c>
      <c r="BP25" s="24">
        <v>105.63697999999999</v>
      </c>
      <c r="BQ25" s="24">
        <v>16.933381000000001</v>
      </c>
      <c r="BR25" s="7">
        <v>88</v>
      </c>
      <c r="BS25" s="4">
        <v>40.676965918092748</v>
      </c>
      <c r="BT25" s="6">
        <v>12.002646317149845</v>
      </c>
      <c r="BU25" s="4">
        <v>5.5480822178366545</v>
      </c>
      <c r="BV25" s="4">
        <v>-75.997353682850161</v>
      </c>
      <c r="BW25" s="4">
        <v>-35.128883700256097</v>
      </c>
      <c r="BX25" s="7">
        <v>39.928833095149713</v>
      </c>
      <c r="BY25" s="4">
        <v>18.456633897279755</v>
      </c>
      <c r="BZ25" s="4">
        <v>18.456633897279755</v>
      </c>
      <c r="CA25" s="22">
        <v>-48.071166904850294</v>
      </c>
      <c r="CB25" s="4">
        <v>-22.220332020812993</v>
      </c>
      <c r="CC25" s="96">
        <v>0</v>
      </c>
      <c r="CD25" s="97">
        <v>0</v>
      </c>
    </row>
    <row r="26" spans="1:82">
      <c r="A26" s="39" t="s">
        <v>9</v>
      </c>
      <c r="B26" s="39" t="s">
        <v>218</v>
      </c>
      <c r="C26" s="9">
        <v>362365.32647999999</v>
      </c>
      <c r="D26" s="10">
        <v>60.026313000000002</v>
      </c>
      <c r="E26" s="24">
        <v>12.29</v>
      </c>
      <c r="F26" s="24">
        <v>33.916048534180931</v>
      </c>
      <c r="G26" s="24">
        <v>44.2</v>
      </c>
      <c r="H26" s="16">
        <v>0.12197635030193632</v>
      </c>
      <c r="I26" s="24">
        <v>0</v>
      </c>
      <c r="J26" s="16">
        <f t="shared" si="10"/>
        <v>0</v>
      </c>
      <c r="K26" s="16">
        <f t="shared" si="11"/>
        <v>0.12197635030193632</v>
      </c>
      <c r="L26" s="28">
        <v>0</v>
      </c>
      <c r="M26" s="29">
        <f t="shared" si="12"/>
        <v>0</v>
      </c>
      <c r="N26" s="28">
        <v>0</v>
      </c>
      <c r="O26" s="29">
        <f t="shared" si="13"/>
        <v>0</v>
      </c>
      <c r="P26" s="28">
        <v>0</v>
      </c>
      <c r="Q26" s="14">
        <f t="shared" si="14"/>
        <v>0</v>
      </c>
      <c r="R26" s="28">
        <v>0</v>
      </c>
      <c r="S26" s="15">
        <f t="shared" si="15"/>
        <v>0</v>
      </c>
      <c r="T26" s="30">
        <v>0</v>
      </c>
      <c r="U26" s="31">
        <v>0</v>
      </c>
      <c r="V26" s="102">
        <v>5550.79</v>
      </c>
      <c r="W26" s="102">
        <v>261.06245542701294</v>
      </c>
      <c r="X26" s="82">
        <v>4.7031585671050955</v>
      </c>
      <c r="Y26" s="28">
        <v>0</v>
      </c>
      <c r="Z26" s="18">
        <v>0</v>
      </c>
      <c r="AA26" s="30">
        <v>2.56</v>
      </c>
      <c r="AB26" s="18">
        <v>7.0650000000000001E-3</v>
      </c>
      <c r="AC26" s="28">
        <v>0</v>
      </c>
      <c r="AD26" s="28">
        <v>0</v>
      </c>
      <c r="AE26" s="28">
        <v>314</v>
      </c>
      <c r="AF26" s="28">
        <v>8.6700000000000004E-4</v>
      </c>
      <c r="AG26" s="30">
        <v>12.265625</v>
      </c>
      <c r="AH26" s="30">
        <v>0</v>
      </c>
      <c r="AI26" s="22">
        <v>-0.18</v>
      </c>
      <c r="AJ26" s="22">
        <f t="shared" si="0"/>
        <v>-0.49673626819793076</v>
      </c>
      <c r="AK26" s="22">
        <v>0.04</v>
      </c>
      <c r="AL26" s="22">
        <v>0.1013</v>
      </c>
      <c r="AM26" s="19">
        <v>-22.222221999999999</v>
      </c>
      <c r="AN26" s="33">
        <v>151</v>
      </c>
      <c r="AO26" s="33">
        <v>32.087260000000001</v>
      </c>
      <c r="AP26" s="33">
        <f t="shared" si="17"/>
        <v>21.249841059602652</v>
      </c>
      <c r="AQ26" s="21">
        <v>962.5</v>
      </c>
      <c r="AR26" s="19">
        <v>0.96250000000000002</v>
      </c>
      <c r="AS26" s="19">
        <v>2.6561592118917128</v>
      </c>
      <c r="AT26" s="20">
        <v>0.2</v>
      </c>
      <c r="AU26" s="22">
        <v>0.55192918688658998</v>
      </c>
      <c r="AV26" s="22">
        <f t="shared" si="1"/>
        <v>9.6250000000000002E-2</v>
      </c>
      <c r="AW26" s="22">
        <v>0.26561592118917132</v>
      </c>
      <c r="AX26" s="19">
        <f t="shared" si="2"/>
        <v>481.25</v>
      </c>
      <c r="AY26" s="22">
        <f t="shared" si="3"/>
        <v>48.125</v>
      </c>
      <c r="AZ26" s="22">
        <f t="shared" si="4"/>
        <v>-0.76249999999999996</v>
      </c>
      <c r="BA26" s="22">
        <v>-2.1042300250051227</v>
      </c>
      <c r="BB26" s="21">
        <f t="shared" si="5"/>
        <v>0.10375000000000001</v>
      </c>
      <c r="BC26" s="5">
        <f t="shared" si="6"/>
        <v>2.8631326569741839E-4</v>
      </c>
      <c r="BD26" s="87">
        <v>690</v>
      </c>
      <c r="BE26" s="83">
        <v>125</v>
      </c>
      <c r="BF26" s="88">
        <v>344.95574180411853</v>
      </c>
      <c r="BG26" s="83">
        <v>345.04425819588147</v>
      </c>
      <c r="BH26" s="3">
        <v>63.974576678615293</v>
      </c>
      <c r="BI26" s="4">
        <v>0.92708288134378602</v>
      </c>
      <c r="BJ26" s="24">
        <v>7.1753280000000004</v>
      </c>
      <c r="BK26" s="24">
        <f t="shared" si="7"/>
        <v>19.801364743422898</v>
      </c>
      <c r="BL26" s="24">
        <v>18.683387</v>
      </c>
      <c r="BM26" s="24">
        <f t="shared" si="8"/>
        <v>51.559532975987402</v>
      </c>
      <c r="BN26" s="24">
        <v>61.415103000000002</v>
      </c>
      <c r="BO26" s="24">
        <f t="shared" si="9"/>
        <v>169.48393930673078</v>
      </c>
      <c r="BP26" s="24">
        <v>31.758168000000001</v>
      </c>
      <c r="BQ26" s="24">
        <v>11.683327</v>
      </c>
      <c r="BR26" s="7">
        <v>4.0999999999999996</v>
      </c>
      <c r="BS26" s="4">
        <v>11.314548331178054</v>
      </c>
      <c r="BT26" s="6">
        <v>673.54583022566658</v>
      </c>
      <c r="BU26" s="4">
        <v>5.5167371205607409</v>
      </c>
      <c r="BV26" s="4">
        <v>-2.100925752204196</v>
      </c>
      <c r="BW26" s="4">
        <v>-5.7978112106173132</v>
      </c>
      <c r="BX26" s="7">
        <v>6.6502586076371939</v>
      </c>
      <c r="BY26" s="4">
        <v>18.352359129498513</v>
      </c>
      <c r="BZ26" s="4">
        <v>11.314548331178054</v>
      </c>
      <c r="CA26" s="22">
        <v>2.5502586076371938</v>
      </c>
      <c r="CB26" s="4">
        <v>7.037810798320459</v>
      </c>
      <c r="CC26" s="96">
        <v>0</v>
      </c>
      <c r="CD26" s="97">
        <v>0</v>
      </c>
    </row>
    <row r="27" spans="1:82">
      <c r="A27" s="39" t="s">
        <v>81</v>
      </c>
      <c r="B27" s="39" t="s">
        <v>254</v>
      </c>
      <c r="C27" s="9">
        <v>77499218.247299999</v>
      </c>
      <c r="D27" s="10">
        <v>98.831896999999998</v>
      </c>
      <c r="E27" s="24">
        <v>9143.64</v>
      </c>
      <c r="F27" s="24">
        <v>117.98364172942551</v>
      </c>
      <c r="G27" s="24">
        <v>57626.74</v>
      </c>
      <c r="H27" s="16">
        <v>0.74357833928225026</v>
      </c>
      <c r="I27" s="24">
        <v>26935.651999999998</v>
      </c>
      <c r="J27" s="16">
        <f t="shared" si="10"/>
        <v>0.3475603058865489</v>
      </c>
      <c r="K27" s="16">
        <f t="shared" si="11"/>
        <v>0.39601803339570135</v>
      </c>
      <c r="L27" s="28">
        <v>336408</v>
      </c>
      <c r="M27" s="29">
        <f t="shared" si="12"/>
        <v>4.3407921732387305</v>
      </c>
      <c r="N27" s="28">
        <v>14500</v>
      </c>
      <c r="O27" s="29">
        <f t="shared" si="13"/>
        <v>0.18709866148237136</v>
      </c>
      <c r="P27" s="28">
        <v>0</v>
      </c>
      <c r="Q27" s="14">
        <f t="shared" si="14"/>
        <v>0</v>
      </c>
      <c r="R27" s="28">
        <v>102</v>
      </c>
      <c r="S27" s="15">
        <f t="shared" si="15"/>
        <v>1.3161423083587502E-3</v>
      </c>
      <c r="T27" s="30">
        <v>0</v>
      </c>
      <c r="U27" s="31">
        <v>0.70344799999999996</v>
      </c>
      <c r="V27" s="102">
        <v>159.55000000000001</v>
      </c>
      <c r="W27" s="102">
        <v>0.52818352395143164</v>
      </c>
      <c r="X27" s="82">
        <v>0.33104576869409691</v>
      </c>
      <c r="Y27" s="28">
        <v>40.799999999999997</v>
      </c>
      <c r="Z27" s="18">
        <v>5.2599999999999999E-4</v>
      </c>
      <c r="AA27" s="30">
        <v>126.11</v>
      </c>
      <c r="AB27" s="18">
        <v>1.627E-3</v>
      </c>
      <c r="AC27" s="28">
        <v>688</v>
      </c>
      <c r="AD27" s="28">
        <v>9.0000000000000002E-6</v>
      </c>
      <c r="AE27" s="28">
        <v>2450</v>
      </c>
      <c r="AF27" s="28">
        <v>3.1999999999999999E-5</v>
      </c>
      <c r="AG27" s="30">
        <v>1.9427479999999999</v>
      </c>
      <c r="AH27" s="30">
        <f t="shared" si="16"/>
        <v>1.6862745098039214</v>
      </c>
      <c r="AI27" s="22">
        <v>61.521695000000001</v>
      </c>
      <c r="AJ27" s="22">
        <f t="shared" si="0"/>
        <v>0.79383633011218613</v>
      </c>
      <c r="AK27" s="22">
        <v>17.4604</v>
      </c>
      <c r="AL27" s="22">
        <v>0.225298</v>
      </c>
      <c r="AM27" s="19">
        <v>28.380883000000001</v>
      </c>
      <c r="AN27" s="33">
        <v>100</v>
      </c>
      <c r="AO27" s="33">
        <v>105.754648</v>
      </c>
      <c r="AP27" s="33">
        <f t="shared" si="17"/>
        <v>105.754648</v>
      </c>
      <c r="AQ27" s="21">
        <v>266643.75</v>
      </c>
      <c r="AR27" s="19">
        <v>266.64400999999998</v>
      </c>
      <c r="AS27" s="19">
        <v>3.4406025767787618</v>
      </c>
      <c r="AT27" s="20">
        <v>720</v>
      </c>
      <c r="AU27" s="22">
        <v>9.2904162942970601</v>
      </c>
      <c r="AV27" s="22">
        <f t="shared" si="1"/>
        <v>26.664375</v>
      </c>
      <c r="AW27" s="22">
        <v>0.34405992219062109</v>
      </c>
      <c r="AX27" s="19">
        <f t="shared" si="2"/>
        <v>37.033890277777779</v>
      </c>
      <c r="AY27" s="22">
        <f t="shared" si="3"/>
        <v>3.7033854166666664</v>
      </c>
      <c r="AZ27" s="22">
        <f t="shared" si="4"/>
        <v>453.35599000000002</v>
      </c>
      <c r="BA27" s="22">
        <v>5.8498137175183</v>
      </c>
      <c r="BB27" s="21">
        <f t="shared" si="5"/>
        <v>693.33562500000005</v>
      </c>
      <c r="BC27" s="5">
        <f t="shared" si="6"/>
        <v>8.9463563721064402E-3</v>
      </c>
      <c r="BD27" s="87">
        <v>1780</v>
      </c>
      <c r="BE27" s="83">
        <v>1110</v>
      </c>
      <c r="BF27" s="88">
        <v>14.322725120374635</v>
      </c>
      <c r="BG27" s="83">
        <v>1765.6772748796254</v>
      </c>
      <c r="BH27" s="3">
        <v>6.026577413103233</v>
      </c>
      <c r="BI27" s="4">
        <v>3.3857176478108049E-2</v>
      </c>
      <c r="BJ27" s="24">
        <v>4717.8488690000004</v>
      </c>
      <c r="BK27" s="24">
        <f t="shared" si="7"/>
        <v>60.876083342484108</v>
      </c>
      <c r="BL27" s="24">
        <v>5620.4672639999999</v>
      </c>
      <c r="BM27" s="24">
        <f t="shared" si="8"/>
        <v>72.522889793095587</v>
      </c>
      <c r="BN27" s="24">
        <v>108273.818885</v>
      </c>
      <c r="BO27" s="24">
        <f t="shared" si="9"/>
        <v>1397.0956266874623</v>
      </c>
      <c r="BP27" s="24">
        <v>11.646807000000001</v>
      </c>
      <c r="BQ27" s="24">
        <v>4.3573310000000003</v>
      </c>
      <c r="BR27" s="7">
        <v>538</v>
      </c>
      <c r="BS27" s="4">
        <v>6.9420055087941925</v>
      </c>
      <c r="BT27" s="6">
        <v>15.486755287967494</v>
      </c>
      <c r="BU27" s="4">
        <v>8.6910016056727422</v>
      </c>
      <c r="BV27" s="4">
        <v>135.54583022566658</v>
      </c>
      <c r="BW27" s="4">
        <v>1.7489960968785496</v>
      </c>
      <c r="BX27" s="7">
        <v>2240.6641274256031</v>
      </c>
      <c r="BY27" s="4">
        <v>28.912086832613511</v>
      </c>
      <c r="BZ27" s="4">
        <v>6.9420055087941925</v>
      </c>
      <c r="CA27" s="22">
        <v>1702.6641274256031</v>
      </c>
      <c r="CB27" s="4">
        <v>21.970081323819318</v>
      </c>
      <c r="CC27" s="96">
        <v>0.76499045499198892</v>
      </c>
      <c r="CD27" s="97">
        <v>0.16688976031417091</v>
      </c>
    </row>
    <row r="28" spans="1:82" ht="14.25" customHeight="1">
      <c r="A28" s="39" t="s">
        <v>6</v>
      </c>
      <c r="B28" s="39" t="s">
        <v>232</v>
      </c>
      <c r="C28" s="9">
        <v>1245510.24755</v>
      </c>
      <c r="D28" s="10">
        <v>71.238369000000006</v>
      </c>
      <c r="E28" s="24">
        <v>36.880000000000003</v>
      </c>
      <c r="F28" s="24">
        <v>29.610354529435124</v>
      </c>
      <c r="G28" s="24">
        <v>49.993000000000002</v>
      </c>
      <c r="H28" s="16">
        <v>4.0138569793656452E-2</v>
      </c>
      <c r="I28" s="24">
        <v>0</v>
      </c>
      <c r="J28" s="16">
        <f t="shared" si="10"/>
        <v>0</v>
      </c>
      <c r="K28" s="16">
        <f t="shared" si="11"/>
        <v>4.0138569793656452E-2</v>
      </c>
      <c r="L28" s="28">
        <v>0</v>
      </c>
      <c r="M28" s="29">
        <f t="shared" si="12"/>
        <v>0</v>
      </c>
      <c r="N28" s="28">
        <v>0</v>
      </c>
      <c r="O28" s="29">
        <f t="shared" si="13"/>
        <v>0</v>
      </c>
      <c r="P28" s="28">
        <v>0</v>
      </c>
      <c r="Q28" s="14">
        <f t="shared" si="14"/>
        <v>0</v>
      </c>
      <c r="R28" s="28">
        <v>0</v>
      </c>
      <c r="S28" s="15">
        <f t="shared" si="15"/>
        <v>0</v>
      </c>
      <c r="T28" s="30">
        <v>0</v>
      </c>
      <c r="U28" s="31">
        <v>0</v>
      </c>
      <c r="V28" s="102">
        <v>2531.0300000000002</v>
      </c>
      <c r="W28" s="102">
        <v>281.44801616069208</v>
      </c>
      <c r="X28" s="82">
        <v>11.119900442139842</v>
      </c>
      <c r="Y28" s="28">
        <v>0</v>
      </c>
      <c r="Z28" s="18">
        <v>0</v>
      </c>
      <c r="AA28" s="30">
        <v>2.9</v>
      </c>
      <c r="AB28" s="18">
        <v>2.3280000000000002E-3</v>
      </c>
      <c r="AC28" s="28">
        <v>0</v>
      </c>
      <c r="AD28" s="28">
        <v>0</v>
      </c>
      <c r="AE28" s="28">
        <v>226</v>
      </c>
      <c r="AF28" s="28">
        <v>1.8100000000000001E-4</v>
      </c>
      <c r="AG28" s="30">
        <v>7.7931030000000003</v>
      </c>
      <c r="AH28" s="30">
        <v>0</v>
      </c>
      <c r="AI28" s="22">
        <v>-0.6</v>
      </c>
      <c r="AJ28" s="22">
        <f t="shared" si="0"/>
        <v>-0.48173027976304422</v>
      </c>
      <c r="AK28" s="22">
        <v>0.1</v>
      </c>
      <c r="AL28" s="22">
        <v>7.8100000000000003E-2</v>
      </c>
      <c r="AM28" s="19">
        <v>-16.666667</v>
      </c>
      <c r="AN28" s="33">
        <v>143</v>
      </c>
      <c r="AO28" s="33">
        <v>22.682275000000001</v>
      </c>
      <c r="AP28" s="33">
        <f t="shared" si="17"/>
        <v>15.861730769230769</v>
      </c>
      <c r="AQ28" s="21">
        <v>11906.25</v>
      </c>
      <c r="AR28" s="19">
        <v>11.9063</v>
      </c>
      <c r="AS28" s="19">
        <v>9.5593753832378887</v>
      </c>
      <c r="AT28" s="20">
        <v>3</v>
      </c>
      <c r="AU28" s="22">
        <v>2.4086513988152198</v>
      </c>
      <c r="AV28" s="22">
        <f t="shared" si="1"/>
        <v>1.190625</v>
      </c>
      <c r="AW28" s="22">
        <v>0.95593352390479092</v>
      </c>
      <c r="AX28" s="19">
        <f t="shared" si="2"/>
        <v>396.87666666666667</v>
      </c>
      <c r="AY28" s="22">
        <f t="shared" si="3"/>
        <v>39.6875</v>
      </c>
      <c r="AZ28" s="22">
        <f t="shared" si="4"/>
        <v>-8.9062999999999999</v>
      </c>
      <c r="BA28" s="22">
        <v>-7.1507239844226689</v>
      </c>
      <c r="BB28" s="21">
        <f t="shared" si="5"/>
        <v>1.809375</v>
      </c>
      <c r="BC28" s="5">
        <f t="shared" si="6"/>
        <v>1.4527178749104304E-3</v>
      </c>
      <c r="BD28" s="87">
        <v>1590</v>
      </c>
      <c r="BE28" s="83">
        <v>447</v>
      </c>
      <c r="BF28" s="88">
        <v>358.88905842346799</v>
      </c>
      <c r="BG28" s="83">
        <v>1231.110941576532</v>
      </c>
      <c r="BH28" s="3">
        <v>60.464573320900612</v>
      </c>
      <c r="BI28" s="4">
        <v>0.38028033535157618</v>
      </c>
      <c r="BJ28" s="24">
        <v>64.151859000000002</v>
      </c>
      <c r="BK28" s="24">
        <f t="shared" si="7"/>
        <v>51.506488305648951</v>
      </c>
      <c r="BL28" s="24">
        <v>170.72064</v>
      </c>
      <c r="BM28" s="24">
        <f t="shared" si="8"/>
        <v>137.06883611420994</v>
      </c>
      <c r="BN28" s="24">
        <v>545.40951800000005</v>
      </c>
      <c r="BO28" s="24">
        <f t="shared" si="9"/>
        <v>437.9004661526119</v>
      </c>
      <c r="BP28" s="24">
        <v>85.562348</v>
      </c>
      <c r="BQ28" s="24">
        <v>11.762145</v>
      </c>
      <c r="BR28" s="7">
        <v>29</v>
      </c>
      <c r="BS28" s="4">
        <v>23.283630188547328</v>
      </c>
      <c r="BT28" s="6">
        <v>12.762341204544233</v>
      </c>
      <c r="BU28" s="4">
        <v>12.43406492915741</v>
      </c>
      <c r="BV28" s="4">
        <v>-13.513244712032508</v>
      </c>
      <c r="BW28" s="4">
        <v>-10.849565259389918</v>
      </c>
      <c r="BX28" s="7">
        <v>51.519310886894438</v>
      </c>
      <c r="BY28" s="4">
        <v>41.364020077905181</v>
      </c>
      <c r="BZ28" s="4">
        <v>23.283630188547328</v>
      </c>
      <c r="CA28" s="22">
        <v>22.519310886894434</v>
      </c>
      <c r="CB28" s="4">
        <v>18.080389889357853</v>
      </c>
      <c r="CC28" s="96">
        <v>0</v>
      </c>
      <c r="CD28" s="97">
        <v>0</v>
      </c>
    </row>
    <row r="29" spans="1:82" ht="12" customHeight="1">
      <c r="A29" s="39" t="s">
        <v>8</v>
      </c>
      <c r="B29" s="39" t="s">
        <v>255</v>
      </c>
      <c r="C29" s="9">
        <v>1354983.0994849999</v>
      </c>
      <c r="D29" s="10">
        <v>97.642107999999993</v>
      </c>
      <c r="E29" s="24">
        <v>49.76</v>
      </c>
      <c r="F29" s="24">
        <v>36.723705276407287</v>
      </c>
      <c r="G29" s="24">
        <v>470.1</v>
      </c>
      <c r="H29" s="16">
        <v>0.34694159667281088</v>
      </c>
      <c r="I29" s="24">
        <v>97.4</v>
      </c>
      <c r="J29" s="16">
        <f t="shared" si="10"/>
        <v>7.1882815392324564E-2</v>
      </c>
      <c r="K29" s="16">
        <f t="shared" si="11"/>
        <v>0.27505878128048633</v>
      </c>
      <c r="L29" s="28">
        <v>748</v>
      </c>
      <c r="M29" s="29">
        <f t="shared" si="12"/>
        <v>0.55203640568232837</v>
      </c>
      <c r="N29" s="28">
        <v>76</v>
      </c>
      <c r="O29" s="29">
        <f t="shared" si="13"/>
        <v>5.6089260470396994E-2</v>
      </c>
      <c r="P29" s="28">
        <v>28</v>
      </c>
      <c r="Q29" s="14">
        <f t="shared" si="14"/>
        <v>2.0664464383830468E-2</v>
      </c>
      <c r="R29" s="28">
        <v>1</v>
      </c>
      <c r="S29" s="15">
        <f t="shared" si="15"/>
        <v>7.3801658513680249E-4</v>
      </c>
      <c r="T29" s="30">
        <v>3.7433160000000001</v>
      </c>
      <c r="U29" s="31">
        <v>1.3157890000000001</v>
      </c>
      <c r="V29" s="102">
        <v>0</v>
      </c>
      <c r="W29" s="102">
        <v>0</v>
      </c>
      <c r="X29" s="82">
        <v>0</v>
      </c>
      <c r="Y29" s="28">
        <v>0.55000000000000004</v>
      </c>
      <c r="Z29" s="18">
        <v>4.06E-4</v>
      </c>
      <c r="AA29" s="30">
        <v>18.350000000000001</v>
      </c>
      <c r="AB29" s="18">
        <v>1.3542999999999999E-2</v>
      </c>
      <c r="AC29" s="28">
        <v>17</v>
      </c>
      <c r="AD29" s="28">
        <v>1.2999999999999999E-5</v>
      </c>
      <c r="AE29" s="28">
        <v>2464</v>
      </c>
      <c r="AF29" s="28">
        <v>1.818E-3</v>
      </c>
      <c r="AG29" s="30">
        <v>13.427792999999999</v>
      </c>
      <c r="AH29" s="30">
        <f t="shared" si="16"/>
        <v>3.0909090909090908</v>
      </c>
      <c r="AI29" s="22">
        <v>0.51</v>
      </c>
      <c r="AJ29" s="22">
        <f t="shared" si="0"/>
        <v>0.37638845841976931</v>
      </c>
      <c r="AK29" s="22">
        <v>0.28000000000000003</v>
      </c>
      <c r="AL29" s="22">
        <v>0.20830000000000001</v>
      </c>
      <c r="AM29" s="19">
        <v>54.901961</v>
      </c>
      <c r="AN29" s="33">
        <v>76</v>
      </c>
      <c r="AO29" s="33">
        <v>29.366042</v>
      </c>
      <c r="AP29" s="33">
        <f t="shared" si="17"/>
        <v>38.639528947368426</v>
      </c>
      <c r="AQ29" s="21">
        <v>12793.75</v>
      </c>
      <c r="AR29" s="19">
        <v>12.793699999999999</v>
      </c>
      <c r="AS29" s="19">
        <v>9.4419627852647086</v>
      </c>
      <c r="AT29" s="20">
        <v>25</v>
      </c>
      <c r="AU29" s="22">
        <v>18.450414628420063</v>
      </c>
      <c r="AV29" s="22">
        <f t="shared" si="1"/>
        <v>1.2793749999999999</v>
      </c>
      <c r="AW29" s="22">
        <v>0.9441999686093967</v>
      </c>
      <c r="AX29" s="19">
        <f t="shared" si="2"/>
        <v>51.174799999999998</v>
      </c>
      <c r="AY29" s="22">
        <f t="shared" si="3"/>
        <v>5.1174999999999997</v>
      </c>
      <c r="AZ29" s="22">
        <f t="shared" si="4"/>
        <v>12.206300000000001</v>
      </c>
      <c r="BA29" s="22">
        <v>9.0084518431553526</v>
      </c>
      <c r="BB29" s="21">
        <f t="shared" si="5"/>
        <v>23.720624999999998</v>
      </c>
      <c r="BC29" s="5">
        <f t="shared" si="6"/>
        <v>1.7506214659810667E-2</v>
      </c>
      <c r="BD29" s="87">
        <v>1570</v>
      </c>
      <c r="BE29" s="83">
        <v>117</v>
      </c>
      <c r="BF29" s="88">
        <v>86.347940461005891</v>
      </c>
      <c r="BG29" s="83">
        <v>1483.6520595389941</v>
      </c>
      <c r="BH29" s="3">
        <v>71.405833333333348</v>
      </c>
      <c r="BI29" s="4">
        <v>0.45337037037037048</v>
      </c>
      <c r="BJ29" s="24">
        <v>222.99243899999999</v>
      </c>
      <c r="BK29" s="24">
        <f t="shared" si="7"/>
        <v>164.57211834210673</v>
      </c>
      <c r="BL29" s="24">
        <v>331.45024000000001</v>
      </c>
      <c r="BM29" s="24">
        <f t="shared" si="8"/>
        <v>244.61577426757364</v>
      </c>
      <c r="BN29" s="24">
        <v>1330.965042</v>
      </c>
      <c r="BO29" s="24">
        <f t="shared" si="9"/>
        <v>982.27427523330095</v>
      </c>
      <c r="BP29" s="24">
        <v>80.043655999999999</v>
      </c>
      <c r="BQ29" s="24">
        <v>16.754192</v>
      </c>
      <c r="BR29" s="7">
        <v>102</v>
      </c>
      <c r="BS29" s="4">
        <v>75.277691683951076</v>
      </c>
      <c r="BT29" s="6">
        <v>13.615305821060311</v>
      </c>
      <c r="BU29" s="4">
        <v>9.4188194741280942</v>
      </c>
      <c r="BV29" s="4">
        <v>-89.237658795455758</v>
      </c>
      <c r="BW29" s="4">
        <v>-65.858872209822977</v>
      </c>
      <c r="BX29" s="7">
        <v>42.456086632452326</v>
      </c>
      <c r="BY29" s="4">
        <v>31.333296074753559</v>
      </c>
      <c r="BZ29" s="4">
        <v>31.333296074753559</v>
      </c>
      <c r="CA29" s="22">
        <v>-59.543913367547667</v>
      </c>
      <c r="CB29" s="4">
        <v>-43.944395609197514</v>
      </c>
      <c r="CC29" s="96">
        <v>0</v>
      </c>
      <c r="CD29" s="97">
        <v>0</v>
      </c>
    </row>
    <row r="30" spans="1:82">
      <c r="A30" s="39" t="s">
        <v>205</v>
      </c>
      <c r="B30" s="39" t="s">
        <v>219</v>
      </c>
      <c r="C30" s="9">
        <v>7053504.116475</v>
      </c>
      <c r="D30" s="10">
        <v>96.102968000000004</v>
      </c>
      <c r="E30" s="24">
        <v>0.47</v>
      </c>
      <c r="F30" s="24">
        <v>6.6633547275064639E-2</v>
      </c>
      <c r="G30" s="24">
        <v>2.8</v>
      </c>
      <c r="H30" s="16">
        <v>3.969658135535766E-4</v>
      </c>
      <c r="I30" s="24">
        <v>0.2</v>
      </c>
      <c r="J30" s="16">
        <f>I30*1000/C30</f>
        <v>2.8354700968112615E-5</v>
      </c>
      <c r="K30" s="16">
        <f>H30-J30</f>
        <v>3.6861111258546398E-4</v>
      </c>
      <c r="L30" s="28">
        <v>0</v>
      </c>
      <c r="M30" s="29">
        <f>L30/C30*1000</f>
        <v>0</v>
      </c>
      <c r="N30" s="28">
        <v>0</v>
      </c>
      <c r="O30" s="29">
        <f>N30*1000/C30</f>
        <v>0</v>
      </c>
      <c r="P30" s="28">
        <v>0</v>
      </c>
      <c r="Q30" s="14">
        <f>P30/C30*1000</f>
        <v>0</v>
      </c>
      <c r="R30" s="28">
        <v>0</v>
      </c>
      <c r="S30" s="15">
        <f>R30*1000/C30</f>
        <v>0</v>
      </c>
      <c r="T30" s="30">
        <v>0</v>
      </c>
      <c r="U30" s="31">
        <v>0</v>
      </c>
      <c r="V30" s="102">
        <v>3215.99</v>
      </c>
      <c r="W30" s="102">
        <v>320.61815365310741</v>
      </c>
      <c r="X30" s="82">
        <v>9.9695009515921207</v>
      </c>
      <c r="Y30" s="28">
        <v>0</v>
      </c>
      <c r="Z30" s="18">
        <v>0</v>
      </c>
      <c r="AA30" s="30">
        <v>0.48</v>
      </c>
      <c r="AB30" s="18">
        <v>6.7999999999999999E-5</v>
      </c>
      <c r="AC30" s="28">
        <v>0</v>
      </c>
      <c r="AD30" s="28">
        <v>0</v>
      </c>
      <c r="AE30" s="28">
        <v>61</v>
      </c>
      <c r="AF30" s="28">
        <v>9.0000000000000002E-6</v>
      </c>
      <c r="AG30" s="30">
        <v>12.708333</v>
      </c>
      <c r="AH30" s="30">
        <v>0</v>
      </c>
      <c r="AI30" s="22">
        <v>2.88916</v>
      </c>
      <c r="AJ30" s="22">
        <f>AI30/C30*1000000</f>
        <v>0.40960633924516121</v>
      </c>
      <c r="AK30" s="22">
        <v>-3.5499999999999997E-2</v>
      </c>
      <c r="AL30" s="22">
        <v>-5.0330000000000001E-3</v>
      </c>
      <c r="AM30" s="19">
        <v>-1.228731</v>
      </c>
      <c r="AN30" s="33">
        <v>55.704906000000001</v>
      </c>
      <c r="AO30" s="33">
        <v>0.32566800000000001</v>
      </c>
      <c r="AP30" s="33">
        <f>(AO30/AN30)*100</f>
        <v>0.58463073252470799</v>
      </c>
      <c r="AQ30" s="21">
        <v>0</v>
      </c>
      <c r="AR30" s="19">
        <v>0</v>
      </c>
      <c r="AS30" s="19">
        <v>0</v>
      </c>
      <c r="AT30" s="20">
        <v>4</v>
      </c>
      <c r="AU30" s="22">
        <v>0.56709401936225234</v>
      </c>
      <c r="AV30" s="22">
        <f>AQ30*0.1/1000</f>
        <v>0</v>
      </c>
      <c r="AW30" s="22">
        <v>0</v>
      </c>
      <c r="AX30" s="19">
        <f>AR30/AT30*100</f>
        <v>0</v>
      </c>
      <c r="AY30" s="22">
        <f>AV30/AT30*100</f>
        <v>0</v>
      </c>
      <c r="AZ30" s="22">
        <f>AT30-AR30</f>
        <v>4</v>
      </c>
      <c r="BA30" s="22">
        <v>0.56709401936225234</v>
      </c>
      <c r="BB30" s="21">
        <f>AT30-AV30</f>
        <v>4</v>
      </c>
      <c r="BC30" s="5">
        <f>BB30/C30*1000</f>
        <v>5.6709401936225234E-4</v>
      </c>
      <c r="BD30" s="87">
        <v>70</v>
      </c>
      <c r="BE30" s="83">
        <v>325</v>
      </c>
      <c r="BF30" s="88">
        <v>46.076389073183002</v>
      </c>
      <c r="BG30" s="83">
        <v>23.923610926816998</v>
      </c>
      <c r="BH30" s="3">
        <v>48.523295524740462</v>
      </c>
      <c r="BI30" s="4">
        <v>9.99</v>
      </c>
      <c r="BJ30" s="24">
        <v>4.3929479999999996</v>
      </c>
      <c r="BK30" s="24">
        <f>BJ30*1000000/C30</f>
        <v>0.62280363454234189</v>
      </c>
      <c r="BL30" s="24">
        <v>7.8265440000000002</v>
      </c>
      <c r="BM30" s="24">
        <f>BL30*1000000/C30</f>
        <v>1.10959657366888</v>
      </c>
      <c r="BN30" s="24">
        <v>285.947092</v>
      </c>
      <c r="BO30" s="24">
        <f>BN30*1000000/C30</f>
        <v>40.539721431806932</v>
      </c>
      <c r="BP30" s="24">
        <v>0.48679299999999998</v>
      </c>
      <c r="BQ30" s="24">
        <v>1.5362800000000001</v>
      </c>
      <c r="BR30" s="7">
        <v>26</v>
      </c>
      <c r="BS30" s="4">
        <v>3.68611112585464</v>
      </c>
      <c r="BT30" s="6">
        <v>1.6501070350266074</v>
      </c>
      <c r="BU30" s="4">
        <v>0.2339414577177919</v>
      </c>
      <c r="BV30" s="4">
        <v>-24.349892964973392</v>
      </c>
      <c r="BW30" s="4">
        <v>-3.4521696681368481</v>
      </c>
      <c r="BX30" s="7">
        <v>5.4893601502335452</v>
      </c>
      <c r="BY30" s="4">
        <v>0.7782458278307296</v>
      </c>
      <c r="BZ30" s="4">
        <v>0.7782458278307296</v>
      </c>
      <c r="CA30" s="22">
        <v>-20.510639849766456</v>
      </c>
      <c r="CB30" s="4">
        <v>-2.9078652980239106</v>
      </c>
      <c r="CC30" s="96">
        <v>0</v>
      </c>
      <c r="CD30" s="97">
        <v>0</v>
      </c>
    </row>
    <row r="31" spans="1:82">
      <c r="A31" s="39" t="s">
        <v>22</v>
      </c>
      <c r="B31" s="39" t="s">
        <v>256</v>
      </c>
      <c r="C31" s="9">
        <v>2980101.435509</v>
      </c>
      <c r="D31" s="10">
        <v>88.88</v>
      </c>
      <c r="E31" s="24">
        <v>269.08999999999997</v>
      </c>
      <c r="F31" s="24">
        <v>90.295584168274971</v>
      </c>
      <c r="G31" s="24">
        <v>2102.5</v>
      </c>
      <c r="H31" s="16">
        <v>0.70551289796647276</v>
      </c>
      <c r="I31" s="24">
        <v>650.70000000000005</v>
      </c>
      <c r="J31" s="16">
        <f t="shared" si="10"/>
        <v>0.21834827239323842</v>
      </c>
      <c r="K31" s="16">
        <f t="shared" si="11"/>
        <v>0.48716462557323437</v>
      </c>
      <c r="L31" s="28">
        <v>4400</v>
      </c>
      <c r="M31" s="29">
        <f t="shared" si="12"/>
        <v>1.4764598102508824</v>
      </c>
      <c r="N31" s="28">
        <v>0</v>
      </c>
      <c r="O31" s="29">
        <f t="shared" si="13"/>
        <v>0</v>
      </c>
      <c r="P31" s="28">
        <v>15.4</v>
      </c>
      <c r="Q31" s="14">
        <f t="shared" si="14"/>
        <v>5.1676093358780885E-3</v>
      </c>
      <c r="R31" s="28">
        <v>0</v>
      </c>
      <c r="S31" s="15">
        <f t="shared" si="15"/>
        <v>0</v>
      </c>
      <c r="T31" s="30">
        <v>0.35</v>
      </c>
      <c r="U31" s="31">
        <v>0</v>
      </c>
      <c r="V31" s="102">
        <v>0</v>
      </c>
      <c r="W31" s="102">
        <v>0</v>
      </c>
      <c r="X31" s="82">
        <v>0</v>
      </c>
      <c r="Y31" s="28">
        <v>3</v>
      </c>
      <c r="Z31" s="18">
        <v>1.0070000000000001E-3</v>
      </c>
      <c r="AA31" s="30">
        <v>19.989999999999998</v>
      </c>
      <c r="AB31" s="18">
        <v>6.7080000000000004E-3</v>
      </c>
      <c r="AC31" s="28">
        <v>26</v>
      </c>
      <c r="AD31" s="28">
        <v>9.0000000000000002E-6</v>
      </c>
      <c r="AE31" s="28">
        <v>1343</v>
      </c>
      <c r="AF31" s="28">
        <v>4.5100000000000001E-4</v>
      </c>
      <c r="AG31" s="30">
        <v>6.7183590000000004</v>
      </c>
      <c r="AH31" s="30">
        <f t="shared" si="16"/>
        <v>0.86666666666666659</v>
      </c>
      <c r="AI31" s="22">
        <v>3.3953709999999999</v>
      </c>
      <c r="AJ31" s="22">
        <f t="shared" si="0"/>
        <v>1.1393474596343973</v>
      </c>
      <c r="AK31" s="22">
        <v>1.1914</v>
      </c>
      <c r="AL31" s="22">
        <v>0.399785</v>
      </c>
      <c r="AM31" s="19">
        <v>35.088949</v>
      </c>
      <c r="AN31" s="33">
        <v>76</v>
      </c>
      <c r="AO31" s="33">
        <v>70.160565000000005</v>
      </c>
      <c r="AP31" s="33">
        <f t="shared" si="17"/>
        <v>92.316532894736852</v>
      </c>
      <c r="AQ31" s="21">
        <v>28318.75</v>
      </c>
      <c r="AR31" s="19">
        <v>28.3188</v>
      </c>
      <c r="AS31" s="19">
        <v>9.5026295623937909</v>
      </c>
      <c r="AT31" s="20">
        <v>13</v>
      </c>
      <c r="AU31" s="22">
        <v>4.36226762119579</v>
      </c>
      <c r="AV31" s="22">
        <f t="shared" si="1"/>
        <v>2.8318750000000001</v>
      </c>
      <c r="AW31" s="22">
        <v>0.95026127844414021</v>
      </c>
      <c r="AX31" s="19">
        <f t="shared" si="2"/>
        <v>217.83692307692309</v>
      </c>
      <c r="AY31" s="22">
        <f t="shared" si="3"/>
        <v>21.783653846153847</v>
      </c>
      <c r="AZ31" s="22">
        <f t="shared" si="4"/>
        <v>-15.3188</v>
      </c>
      <c r="BA31" s="22">
        <v>-5.1403619411980026</v>
      </c>
      <c r="BB31" s="21">
        <f t="shared" si="5"/>
        <v>10.168125</v>
      </c>
      <c r="BC31" s="5">
        <f t="shared" si="6"/>
        <v>3.4120063427516482E-3</v>
      </c>
      <c r="BD31" s="87">
        <v>980</v>
      </c>
      <c r="BE31" s="83">
        <v>122</v>
      </c>
      <c r="BF31" s="88">
        <v>40.938203829683552</v>
      </c>
      <c r="BG31" s="83">
        <v>939.06179617031648</v>
      </c>
      <c r="BH31" s="3">
        <v>57.845200652257134</v>
      </c>
      <c r="BI31" s="4">
        <v>0.58727085474435381</v>
      </c>
      <c r="BJ31" s="24">
        <v>309.23179800000003</v>
      </c>
      <c r="BK31" s="24">
        <f t="shared" si="7"/>
        <v>103.76552768150435</v>
      </c>
      <c r="BL31" s="24">
        <v>555.50771199999997</v>
      </c>
      <c r="BM31" s="24">
        <f t="shared" si="8"/>
        <v>186.40563887555041</v>
      </c>
      <c r="BN31" s="24">
        <v>2150.7958359999998</v>
      </c>
      <c r="BO31" s="24">
        <f t="shared" si="9"/>
        <v>721.71900270657898</v>
      </c>
      <c r="BP31" s="24">
        <v>82.640111000000005</v>
      </c>
      <c r="BQ31" s="24">
        <v>14.377552</v>
      </c>
      <c r="BR31" s="7">
        <v>93</v>
      </c>
      <c r="BS31" s="4">
        <v>31.206991443934808</v>
      </c>
      <c r="BT31" s="6">
        <v>870.06259129942475</v>
      </c>
      <c r="BU31" s="4">
        <v>4.5687390566062893</v>
      </c>
      <c r="BV31" s="4">
        <v>-79.384694178939682</v>
      </c>
      <c r="BW31" s="4">
        <v>-26.638252387328517</v>
      </c>
      <c r="BX31" s="7">
        <v>45.293617699270122</v>
      </c>
      <c r="BY31" s="4">
        <v>15.198683225870719</v>
      </c>
      <c r="BZ31" s="4">
        <v>15.198683225870701</v>
      </c>
      <c r="CA31" s="22">
        <v>-47.706382300729878</v>
      </c>
      <c r="CB31" s="4">
        <v>-16.008308218064087</v>
      </c>
      <c r="CC31" s="96">
        <v>0</v>
      </c>
      <c r="CD31" s="97">
        <v>0</v>
      </c>
    </row>
    <row r="32" spans="1:82">
      <c r="A32" s="37" t="s">
        <v>78</v>
      </c>
      <c r="B32" s="37" t="s">
        <v>240</v>
      </c>
      <c r="C32" s="9">
        <v>46489333.260300003</v>
      </c>
      <c r="D32" s="10">
        <v>99</v>
      </c>
      <c r="E32" s="24">
        <v>1905.74</v>
      </c>
      <c r="F32" s="24">
        <v>40.993059404175717</v>
      </c>
      <c r="G32" s="24">
        <v>2679.5</v>
      </c>
      <c r="H32" s="16">
        <v>5.7636877367053654E-2</v>
      </c>
      <c r="I32" s="24">
        <v>95.95</v>
      </c>
      <c r="J32" s="16">
        <f t="shared" si="10"/>
        <v>2.0639143061648808E-3</v>
      </c>
      <c r="K32" s="16">
        <f t="shared" si="11"/>
        <v>5.5572963060888776E-2</v>
      </c>
      <c r="L32" s="28">
        <v>12580</v>
      </c>
      <c r="M32" s="29">
        <f t="shared" si="12"/>
        <v>0.27059970788487964</v>
      </c>
      <c r="N32" s="28">
        <v>350</v>
      </c>
      <c r="O32" s="29">
        <f t="shared" si="13"/>
        <v>7.5286087249370331E-3</v>
      </c>
      <c r="P32" s="28">
        <v>51</v>
      </c>
      <c r="Q32" s="14">
        <f t="shared" si="14"/>
        <v>1.097025842776539E-3</v>
      </c>
      <c r="R32" s="28">
        <v>50</v>
      </c>
      <c r="S32" s="15">
        <f t="shared" si="15"/>
        <v>1.0755155321338619E-3</v>
      </c>
      <c r="T32" s="30">
        <v>0.40540500000000002</v>
      </c>
      <c r="U32" s="31">
        <v>14.285714</v>
      </c>
      <c r="V32" s="102">
        <v>843.73</v>
      </c>
      <c r="W32" s="102">
        <v>1.1836917053078615</v>
      </c>
      <c r="X32" s="82">
        <v>0.14029271275264141</v>
      </c>
      <c r="Y32" s="28">
        <v>4.3</v>
      </c>
      <c r="Z32" s="18">
        <v>9.2E-5</v>
      </c>
      <c r="AA32" s="30">
        <v>4.3</v>
      </c>
      <c r="AB32" s="18">
        <v>9.2E-5</v>
      </c>
      <c r="AC32" s="28">
        <v>281</v>
      </c>
      <c r="AD32" s="28">
        <v>6.0000000000000002E-6</v>
      </c>
      <c r="AE32" s="28">
        <v>281</v>
      </c>
      <c r="AF32" s="28">
        <v>6.0000000000000002E-6</v>
      </c>
      <c r="AG32" s="30">
        <v>6.5348839999999999</v>
      </c>
      <c r="AH32" s="30">
        <f t="shared" si="16"/>
        <v>6.5348837209302335</v>
      </c>
      <c r="AI32" s="22">
        <v>-19.349928999999999</v>
      </c>
      <c r="AJ32" s="22">
        <f t="shared" si="0"/>
        <v>-0.41622298370374888</v>
      </c>
      <c r="AK32" s="22">
        <v>3.9857</v>
      </c>
      <c r="AL32" s="22">
        <v>8.5734000000000005E-2</v>
      </c>
      <c r="AM32" s="19">
        <v>-20.598008</v>
      </c>
      <c r="AN32" s="33">
        <v>213</v>
      </c>
      <c r="AO32" s="33">
        <v>21.877675</v>
      </c>
      <c r="AP32" s="33">
        <f t="shared" si="17"/>
        <v>10.271208920187794</v>
      </c>
      <c r="AQ32" s="21">
        <v>17762.5</v>
      </c>
      <c r="AR32" s="19">
        <v>17.762501</v>
      </c>
      <c r="AS32" s="19">
        <v>0.38207691430086504</v>
      </c>
      <c r="AT32" s="20">
        <v>34</v>
      </c>
      <c r="AU32" s="22">
        <v>0.73135056185102609</v>
      </c>
      <c r="AV32" s="22">
        <f t="shared" si="1"/>
        <v>1.7762500000000001</v>
      </c>
      <c r="AW32" s="22">
        <v>3.8207689279055448E-2</v>
      </c>
      <c r="AX32" s="19">
        <f t="shared" si="2"/>
        <v>52.242650000000005</v>
      </c>
      <c r="AY32" s="22">
        <f t="shared" si="3"/>
        <v>5.2242647058823533</v>
      </c>
      <c r="AZ32" s="22">
        <f t="shared" si="4"/>
        <v>16.237499</v>
      </c>
      <c r="BA32" s="22">
        <v>0.34927364755016099</v>
      </c>
      <c r="BB32" s="21">
        <f t="shared" si="5"/>
        <v>32.223750000000003</v>
      </c>
      <c r="BC32" s="5">
        <f t="shared" si="6"/>
        <v>6.9314287257197073E-4</v>
      </c>
      <c r="BD32" s="87">
        <v>2150</v>
      </c>
      <c r="BE32" s="83">
        <v>173</v>
      </c>
      <c r="BF32" s="88">
        <v>3.7212837411831621</v>
      </c>
      <c r="BG32" s="83">
        <v>2146.278716258817</v>
      </c>
      <c r="BH32" s="3">
        <v>22.217437874837174</v>
      </c>
      <c r="BI32" s="4">
        <v>6.9647140673470762E-2</v>
      </c>
      <c r="BJ32" s="24">
        <v>663.86385600000006</v>
      </c>
      <c r="BK32" s="24">
        <f t="shared" si="7"/>
        <v>14.279917767005548</v>
      </c>
      <c r="BL32" s="24">
        <v>904.36735999999996</v>
      </c>
      <c r="BM32" s="24">
        <f t="shared" si="8"/>
        <v>19.453222848697916</v>
      </c>
      <c r="BN32" s="24">
        <v>135082.85049499999</v>
      </c>
      <c r="BO32" s="24">
        <f t="shared" si="9"/>
        <v>2905.674076645776</v>
      </c>
      <c r="BP32" s="24">
        <v>5.173305</v>
      </c>
      <c r="BQ32" s="24">
        <v>0.49144900000000002</v>
      </c>
      <c r="BR32" s="7">
        <v>28.999999999999996</v>
      </c>
      <c r="BS32" s="4">
        <v>0.62379900863763982</v>
      </c>
      <c r="BT32" s="6">
        <v>26.687752230806893</v>
      </c>
      <c r="BU32" s="4">
        <v>18.715316617423351</v>
      </c>
      <c r="BV32" s="4">
        <v>841.06259129942475</v>
      </c>
      <c r="BW32" s="4">
        <v>18.091517608785711</v>
      </c>
      <c r="BX32" s="7">
        <v>2894.4103718768679</v>
      </c>
      <c r="BY32" s="4">
        <v>62.259666226458364</v>
      </c>
      <c r="BZ32" s="4">
        <v>0.62379900863763982</v>
      </c>
      <c r="CA32" s="22">
        <v>2865.4103718768679</v>
      </c>
      <c r="CB32" s="4">
        <v>61.635867217820724</v>
      </c>
      <c r="CC32" s="96">
        <v>0.67479817032733824</v>
      </c>
      <c r="CD32" s="97">
        <v>7.1727511484053139E-3</v>
      </c>
    </row>
    <row r="33" spans="1:82" ht="12.75" customHeight="1">
      <c r="A33" s="37" t="s">
        <v>5</v>
      </c>
      <c r="B33" s="37" t="s">
        <v>233</v>
      </c>
      <c r="C33" s="9">
        <v>1427851.0158249999</v>
      </c>
      <c r="D33" s="10">
        <v>85.696929999999995</v>
      </c>
      <c r="E33" s="24">
        <v>89.77</v>
      </c>
      <c r="F33" s="24">
        <v>62.870705000081301</v>
      </c>
      <c r="G33" s="24">
        <v>454.09</v>
      </c>
      <c r="H33" s="16">
        <v>0.31802337566544414</v>
      </c>
      <c r="I33" s="24">
        <v>0.16600000000000001</v>
      </c>
      <c r="J33" s="16">
        <f t="shared" si="10"/>
        <v>1.1625862793821429E-4</v>
      </c>
      <c r="K33" s="16">
        <f t="shared" si="11"/>
        <v>0.3179071170375059</v>
      </c>
      <c r="L33" s="28">
        <v>0</v>
      </c>
      <c r="M33" s="29">
        <f t="shared" si="12"/>
        <v>0</v>
      </c>
      <c r="N33" s="28">
        <v>0</v>
      </c>
      <c r="O33" s="29">
        <f t="shared" si="13"/>
        <v>0</v>
      </c>
      <c r="P33" s="28">
        <v>0</v>
      </c>
      <c r="Q33" s="14">
        <f t="shared" si="14"/>
        <v>0</v>
      </c>
      <c r="R33" s="28">
        <v>0</v>
      </c>
      <c r="S33" s="15">
        <f t="shared" si="15"/>
        <v>0</v>
      </c>
      <c r="T33" s="30">
        <v>0</v>
      </c>
      <c r="U33" s="31">
        <v>0</v>
      </c>
      <c r="V33" s="102">
        <v>1728.05</v>
      </c>
      <c r="W33" s="102">
        <v>283.95984253830812</v>
      </c>
      <c r="X33" s="82">
        <v>16.432385783878249</v>
      </c>
      <c r="Y33" s="28">
        <v>0</v>
      </c>
      <c r="Z33" s="18">
        <v>0</v>
      </c>
      <c r="AA33" s="30">
        <v>4.3099999999999996</v>
      </c>
      <c r="AB33" s="18">
        <v>3.019E-3</v>
      </c>
      <c r="AC33" s="28">
        <v>0</v>
      </c>
      <c r="AD33" s="28">
        <v>0</v>
      </c>
      <c r="AE33" s="28">
        <v>1004</v>
      </c>
      <c r="AF33" s="28">
        <v>7.0299999999999996E-4</v>
      </c>
      <c r="AG33" s="30">
        <v>23.294664000000001</v>
      </c>
      <c r="AH33" s="30">
        <v>0</v>
      </c>
      <c r="AI33" s="22">
        <v>-1.1299999999999999</v>
      </c>
      <c r="AJ33" s="22">
        <f t="shared" si="0"/>
        <v>-0.79139909379627793</v>
      </c>
      <c r="AK33" s="22">
        <v>0.24</v>
      </c>
      <c r="AL33" s="22">
        <v>0.16470000000000001</v>
      </c>
      <c r="AM33" s="19">
        <v>-21.238938000000001</v>
      </c>
      <c r="AN33" s="33">
        <v>143.93571900000001</v>
      </c>
      <c r="AO33" s="33">
        <v>45.004797000000003</v>
      </c>
      <c r="AP33" s="33">
        <f t="shared" si="17"/>
        <v>31.267288837456668</v>
      </c>
      <c r="AQ33" s="21">
        <v>2662.5</v>
      </c>
      <c r="AR33" s="19">
        <v>2.6625000000000001</v>
      </c>
      <c r="AS33" s="19">
        <v>1.8646903426837083</v>
      </c>
      <c r="AT33" s="20">
        <v>22</v>
      </c>
      <c r="AU33" s="22">
        <v>15.407769967715147</v>
      </c>
      <c r="AV33" s="22">
        <f t="shared" si="1"/>
        <v>0.26624999999999999</v>
      </c>
      <c r="AW33" s="22">
        <v>0.18646903426837083</v>
      </c>
      <c r="AX33" s="19">
        <f t="shared" si="2"/>
        <v>12.102272727272728</v>
      </c>
      <c r="AY33" s="22">
        <f t="shared" si="3"/>
        <v>1.2102272727272727</v>
      </c>
      <c r="AZ33" s="22">
        <f t="shared" si="4"/>
        <v>19.337499999999999</v>
      </c>
      <c r="BA33" s="22">
        <v>13.543079625031439</v>
      </c>
      <c r="BB33" s="21">
        <f t="shared" si="5"/>
        <v>21.733750000000001</v>
      </c>
      <c r="BC33" s="5">
        <f t="shared" si="6"/>
        <v>1.5221300933446777E-2</v>
      </c>
      <c r="BD33" s="87">
        <v>2430</v>
      </c>
      <c r="BE33" s="83">
        <v>114</v>
      </c>
      <c r="BF33" s="88">
        <v>79.840262559978498</v>
      </c>
      <c r="BG33" s="83">
        <v>2350.1597374400217</v>
      </c>
      <c r="BH33" s="3">
        <v>45.125109153644878</v>
      </c>
      <c r="BI33" s="4">
        <v>0.18566376569313012</v>
      </c>
      <c r="BJ33" s="24">
        <v>84.296576999999999</v>
      </c>
      <c r="BK33" s="24">
        <f t="shared" si="7"/>
        <v>59.037375794626705</v>
      </c>
      <c r="BL33" s="24">
        <v>161.98022399999999</v>
      </c>
      <c r="BM33" s="24">
        <f t="shared" si="8"/>
        <v>113.44336503231693</v>
      </c>
      <c r="BN33" s="24">
        <v>1809.3718140000001</v>
      </c>
      <c r="BO33" s="24">
        <f t="shared" si="9"/>
        <v>1267.1993043717946</v>
      </c>
      <c r="BP33" s="24">
        <v>54.405990000000003</v>
      </c>
      <c r="BQ33" s="24">
        <v>4.6588859999999999</v>
      </c>
      <c r="BR33" s="7">
        <v>45</v>
      </c>
      <c r="BS33" s="4">
        <v>31.515893115780983</v>
      </c>
      <c r="BT33" s="6">
        <v>114.89590383423769</v>
      </c>
      <c r="BU33" s="4">
        <v>18.690852151256792</v>
      </c>
      <c r="BV33" s="4">
        <v>-18.312247769193103</v>
      </c>
      <c r="BW33" s="4">
        <v>-12.825040964524192</v>
      </c>
      <c r="BX33" s="7">
        <v>88.781321747855898</v>
      </c>
      <c r="BY33" s="4">
        <v>62.178281041848635</v>
      </c>
      <c r="BZ33" s="4">
        <v>31.515893115780983</v>
      </c>
      <c r="CA33" s="22">
        <v>43.781321747855912</v>
      </c>
      <c r="CB33" s="4">
        <v>30.662387926067652</v>
      </c>
      <c r="CC33" s="96">
        <v>0.83470388880046675</v>
      </c>
      <c r="CD33" s="97">
        <v>0.23271983599698293</v>
      </c>
    </row>
    <row r="34" spans="1:82">
      <c r="A34" s="39" t="s">
        <v>206</v>
      </c>
      <c r="B34" s="39" t="s">
        <v>220</v>
      </c>
      <c r="C34" s="9">
        <v>17275126.2643</v>
      </c>
      <c r="D34" s="10">
        <v>99.673700999999994</v>
      </c>
      <c r="E34" s="24">
        <v>973.72</v>
      </c>
      <c r="F34" s="24">
        <v>56.365434619846802</v>
      </c>
      <c r="G34" s="24">
        <v>10591.4</v>
      </c>
      <c r="H34" s="16">
        <v>0.6131011627907873</v>
      </c>
      <c r="I34" s="24">
        <v>4791.8</v>
      </c>
      <c r="J34" s="16">
        <f>I34*1000/C34</f>
        <v>0.27738147476829267</v>
      </c>
      <c r="K34" s="16">
        <f>H34-J34</f>
        <v>0.33571968802249463</v>
      </c>
      <c r="L34" s="28">
        <v>74900</v>
      </c>
      <c r="M34" s="29">
        <f>L34/C34*1000</f>
        <v>4.3357136066081887</v>
      </c>
      <c r="N34" s="28">
        <v>44000</v>
      </c>
      <c r="O34" s="29">
        <f>N34*1000/C34</f>
        <v>2.5470146687684956</v>
      </c>
      <c r="P34" s="28">
        <v>102</v>
      </c>
      <c r="Q34" s="14">
        <f>P34/C34*1000</f>
        <v>5.9044430957815126E-3</v>
      </c>
      <c r="R34" s="28">
        <v>1027</v>
      </c>
      <c r="S34" s="15">
        <f>R34*1000/C34</f>
        <v>5.944963783693738E-2</v>
      </c>
      <c r="T34" s="30">
        <v>0.136182</v>
      </c>
      <c r="U34" s="31">
        <v>2.3340909999999999</v>
      </c>
      <c r="V34" s="102">
        <v>0</v>
      </c>
      <c r="W34" s="102">
        <v>0</v>
      </c>
      <c r="X34" s="82">
        <v>0</v>
      </c>
      <c r="Y34" s="28">
        <v>17.399999999999999</v>
      </c>
      <c r="Z34" s="18">
        <v>1.0070000000000001E-3</v>
      </c>
      <c r="AA34" s="30">
        <v>18.25</v>
      </c>
      <c r="AB34" s="18">
        <v>1.0560000000000001E-3</v>
      </c>
      <c r="AC34" s="28">
        <v>622</v>
      </c>
      <c r="AD34" s="28">
        <v>3.6000000000000001E-5</v>
      </c>
      <c r="AE34" s="28">
        <v>659</v>
      </c>
      <c r="AF34" s="28">
        <v>3.8000000000000002E-5</v>
      </c>
      <c r="AG34" s="30">
        <v>3.6109589999999998</v>
      </c>
      <c r="AH34" s="30">
        <f>AC34/(Y34*1000)*100</f>
        <v>3.5747126436781609</v>
      </c>
      <c r="AI34" s="22">
        <v>10.517557</v>
      </c>
      <c r="AJ34" s="22">
        <f>AI34/C34*1000000</f>
        <v>0.60882663542292659</v>
      </c>
      <c r="AK34" s="22">
        <v>3.5204</v>
      </c>
      <c r="AL34" s="22">
        <v>0.20378399999999999</v>
      </c>
      <c r="AM34" s="19">
        <v>33.471651000000001</v>
      </c>
      <c r="AN34" s="33">
        <v>122.86803</v>
      </c>
      <c r="AO34" s="33">
        <v>61.537537</v>
      </c>
      <c r="AP34" s="33">
        <f>(AO34/AN34)*100</f>
        <v>50.084254626691738</v>
      </c>
      <c r="AQ34" s="21">
        <v>23812.5</v>
      </c>
      <c r="AR34" s="19">
        <v>23.8125</v>
      </c>
      <c r="AS34" s="19">
        <v>1.3784269727284044</v>
      </c>
      <c r="AT34" s="20">
        <v>107</v>
      </c>
      <c r="AU34" s="22">
        <v>6.1938765808688405</v>
      </c>
      <c r="AV34" s="22">
        <f>AQ34*0.1/1000</f>
        <v>2.3812500000000001</v>
      </c>
      <c r="AW34" s="22">
        <v>0.13784269727284046</v>
      </c>
      <c r="AX34" s="19">
        <f>AR34/AT34*100</f>
        <v>22.254672897196262</v>
      </c>
      <c r="AY34" s="22">
        <f>AV34/AT34*100</f>
        <v>2.2254672897196262</v>
      </c>
      <c r="AZ34" s="22">
        <f>AT34-AR34</f>
        <v>83.1875</v>
      </c>
      <c r="BA34" s="22">
        <v>4.8154496081404368</v>
      </c>
      <c r="BB34" s="21">
        <f>AT34-AV34</f>
        <v>104.61875000000001</v>
      </c>
      <c r="BC34" s="5">
        <f>BB34/C34*1000</f>
        <v>6.0560338835960008E-3</v>
      </c>
      <c r="BD34" s="87">
        <v>2020</v>
      </c>
      <c r="BE34" s="83">
        <v>188</v>
      </c>
      <c r="BF34" s="88">
        <v>10.882699039283571</v>
      </c>
      <c r="BG34" s="83">
        <v>2009.1173009607164</v>
      </c>
      <c r="BH34" s="3">
        <v>22.694069664389957</v>
      </c>
      <c r="BI34" s="4">
        <v>0.11234687952668296</v>
      </c>
      <c r="BJ34" s="24">
        <v>792.33851600000003</v>
      </c>
      <c r="BK34" s="24">
        <f>BJ34*1000000/C34</f>
        <v>45.865859610960484</v>
      </c>
      <c r="BL34" s="24">
        <v>926.07672000000002</v>
      </c>
      <c r="BM34" s="24">
        <f>BL34*1000000/C34</f>
        <v>53.607522505568518</v>
      </c>
      <c r="BN34" s="24">
        <v>29541.752976</v>
      </c>
      <c r="BO34" s="24">
        <f>BN34*1000000/C34</f>
        <v>1710.0745038865307</v>
      </c>
      <c r="BP34" s="24">
        <v>7.741663</v>
      </c>
      <c r="BQ34" s="24">
        <v>2.6820970000000002</v>
      </c>
      <c r="BR34" s="7">
        <v>220</v>
      </c>
      <c r="BS34" s="4">
        <v>12.735073343842551</v>
      </c>
      <c r="BT34" s="6">
        <v>216.46413442638601</v>
      </c>
      <c r="BU34" s="4">
        <v>12.530393764688268</v>
      </c>
      <c r="BV34" s="4">
        <v>-3.5358655736139935</v>
      </c>
      <c r="BW34" s="4">
        <v>-0.20467957915428237</v>
      </c>
      <c r="BX34" s="7">
        <v>720.10455579679433</v>
      </c>
      <c r="BY34" s="4">
        <v>41.684474242306074</v>
      </c>
      <c r="BZ34" s="4">
        <v>12.735073343842551</v>
      </c>
      <c r="CA34" s="22">
        <v>500.10455579679427</v>
      </c>
      <c r="CB34" s="4">
        <v>28.949400898463523</v>
      </c>
      <c r="CC34" s="96">
        <v>0</v>
      </c>
      <c r="CD34" s="97">
        <v>0</v>
      </c>
    </row>
    <row r="35" spans="1:82">
      <c r="A35" s="37" t="s">
        <v>53</v>
      </c>
      <c r="B35" s="37" t="s">
        <v>257</v>
      </c>
      <c r="C35" s="9">
        <v>9579684.3642999995</v>
      </c>
      <c r="D35" s="10">
        <v>88.674968000000007</v>
      </c>
      <c r="E35" s="24">
        <v>677.01</v>
      </c>
      <c r="F35" s="24">
        <v>70.67143073345612</v>
      </c>
      <c r="G35" s="24">
        <v>7531</v>
      </c>
      <c r="H35" s="16">
        <v>0.78614281155914689</v>
      </c>
      <c r="I35" s="24">
        <v>749</v>
      </c>
      <c r="J35" s="16">
        <f t="shared" si="10"/>
        <v>7.8186292106997873E-2</v>
      </c>
      <c r="K35" s="16">
        <f t="shared" si="11"/>
        <v>0.70795651945214899</v>
      </c>
      <c r="L35" s="28">
        <v>2460</v>
      </c>
      <c r="M35" s="29">
        <f t="shared" si="12"/>
        <v>0.25679342935008648</v>
      </c>
      <c r="N35" s="28">
        <v>0</v>
      </c>
      <c r="O35" s="29">
        <f t="shared" si="13"/>
        <v>0</v>
      </c>
      <c r="P35" s="28">
        <v>41</v>
      </c>
      <c r="Q35" s="14">
        <f t="shared" si="14"/>
        <v>4.2798904891681077E-3</v>
      </c>
      <c r="R35" s="28">
        <v>0</v>
      </c>
      <c r="S35" s="15">
        <f t="shared" si="15"/>
        <v>0</v>
      </c>
      <c r="T35" s="30">
        <v>1.6666669999999999</v>
      </c>
      <c r="U35" s="31">
        <v>0</v>
      </c>
      <c r="V35" s="102">
        <v>3013.13</v>
      </c>
      <c r="W35" s="102">
        <v>21.800058877949269</v>
      </c>
      <c r="X35" s="82">
        <v>0.72350210173305718</v>
      </c>
      <c r="Y35" s="28">
        <v>2.7</v>
      </c>
      <c r="Z35" s="18">
        <v>2.8200000000000002E-4</v>
      </c>
      <c r="AA35" s="30">
        <v>8.0399999999999991</v>
      </c>
      <c r="AB35" s="18">
        <v>8.3900000000000001E-4</v>
      </c>
      <c r="AC35" s="28">
        <v>24</v>
      </c>
      <c r="AD35" s="28">
        <v>3.0000000000000001E-6</v>
      </c>
      <c r="AE35" s="28">
        <v>264</v>
      </c>
      <c r="AF35" s="28">
        <v>2.8E-5</v>
      </c>
      <c r="AG35" s="30">
        <v>3.283582</v>
      </c>
      <c r="AH35" s="30">
        <f t="shared" si="16"/>
        <v>0.88888888888888884</v>
      </c>
      <c r="AI35" s="22">
        <v>-2.0092699999999999</v>
      </c>
      <c r="AJ35" s="22">
        <f t="shared" si="0"/>
        <v>-0.20974281861392205</v>
      </c>
      <c r="AK35" s="22">
        <v>2.9420999999999999</v>
      </c>
      <c r="AL35" s="22">
        <v>0.30711899999999998</v>
      </c>
      <c r="AM35" s="19">
        <v>-146.42631399999999</v>
      </c>
      <c r="AN35" s="33">
        <v>114.007609</v>
      </c>
      <c r="AO35" s="33">
        <v>80.312922999999998</v>
      </c>
      <c r="AP35" s="33">
        <f t="shared" si="17"/>
        <v>70.445230545971711</v>
      </c>
      <c r="AQ35" s="21">
        <v>85818.75</v>
      </c>
      <c r="AR35" s="19">
        <v>85.818702999999999</v>
      </c>
      <c r="AS35" s="19">
        <v>8.9584061161571338</v>
      </c>
      <c r="AT35" s="20">
        <v>1360</v>
      </c>
      <c r="AU35" s="22">
        <v>141.96709915289333</v>
      </c>
      <c r="AV35" s="22">
        <f t="shared" si="1"/>
        <v>8.5818750000000001</v>
      </c>
      <c r="AW35" s="22">
        <v>0.89584110223730629</v>
      </c>
      <c r="AX35" s="19">
        <f t="shared" si="2"/>
        <v>6.3101987499999996</v>
      </c>
      <c r="AY35" s="22">
        <f t="shared" si="3"/>
        <v>0.63102022058823526</v>
      </c>
      <c r="AZ35" s="22">
        <f t="shared" si="4"/>
        <v>1274.1812970000001</v>
      </c>
      <c r="BA35" s="22">
        <v>133.00869303673622</v>
      </c>
      <c r="BB35" s="21">
        <f t="shared" si="5"/>
        <v>1351.4181249999999</v>
      </c>
      <c r="BC35" s="5">
        <f t="shared" si="6"/>
        <v>0.14107125805065604</v>
      </c>
      <c r="BD35" s="87">
        <v>3170</v>
      </c>
      <c r="BE35" s="83">
        <v>1992</v>
      </c>
      <c r="BF35" s="88">
        <v>207.94004522982613</v>
      </c>
      <c r="BG35" s="83">
        <v>2962.059954770174</v>
      </c>
      <c r="BH35" s="3">
        <v>-29.924090099363497</v>
      </c>
      <c r="BI35" s="4">
        <v>0</v>
      </c>
      <c r="BJ35" s="24">
        <v>6460.0280990000001</v>
      </c>
      <c r="BK35" s="24">
        <f t="shared" si="7"/>
        <v>674.34665416265443</v>
      </c>
      <c r="BL35" s="24">
        <v>9820.8575999999994</v>
      </c>
      <c r="BM35" s="24">
        <f t="shared" si="8"/>
        <v>1025.1754887247398</v>
      </c>
      <c r="BN35" s="24">
        <v>20899.418887</v>
      </c>
      <c r="BO35" s="24">
        <f t="shared" si="9"/>
        <v>2181.639612771015</v>
      </c>
      <c r="BP35" s="24">
        <v>350.82883500000003</v>
      </c>
      <c r="BQ35" s="24">
        <v>30.910084999999999</v>
      </c>
      <c r="BR35" s="7">
        <v>598</v>
      </c>
      <c r="BS35" s="4">
        <v>62.423768598110513</v>
      </c>
      <c r="BT35" s="6">
        <v>74.017042884851719</v>
      </c>
      <c r="BU35" s="4">
        <v>11.993704538159216</v>
      </c>
      <c r="BV35" s="4">
        <v>-483.10409616576237</v>
      </c>
      <c r="BW35" s="4">
        <v>-50.430064059951299</v>
      </c>
      <c r="BX35" s="7">
        <v>382.22065753604886</v>
      </c>
      <c r="BY35" s="4">
        <v>39.899086754929698</v>
      </c>
      <c r="BZ35" s="4">
        <v>39.899086754929698</v>
      </c>
      <c r="CA35" s="22">
        <v>-215.77934246395114</v>
      </c>
      <c r="CB35" s="4">
        <v>-22.524681843180815</v>
      </c>
      <c r="CC35" s="96">
        <v>0</v>
      </c>
      <c r="CD35" s="97">
        <v>0</v>
      </c>
    </row>
    <row r="36" spans="1:82">
      <c r="A36" s="37" t="s">
        <v>57</v>
      </c>
      <c r="B36" s="37" t="s">
        <v>258</v>
      </c>
      <c r="C36" s="9">
        <v>12059758.227125</v>
      </c>
      <c r="D36" s="10">
        <v>90.349446999999998</v>
      </c>
      <c r="E36" s="24">
        <v>1289.1099999999999</v>
      </c>
      <c r="F36" s="24">
        <v>106.89351939912967</v>
      </c>
      <c r="G36" s="24">
        <v>16604.3</v>
      </c>
      <c r="H36" s="16">
        <v>1.3768352306311866</v>
      </c>
      <c r="I36" s="24">
        <v>6540.5590000000002</v>
      </c>
      <c r="J36" s="16">
        <f t="shared" si="10"/>
        <v>0.54234578146756462</v>
      </c>
      <c r="K36" s="16">
        <f t="shared" si="11"/>
        <v>0.834489449163622</v>
      </c>
      <c r="L36" s="28">
        <v>39100</v>
      </c>
      <c r="M36" s="29">
        <f t="shared" si="12"/>
        <v>3.2421877174996476</v>
      </c>
      <c r="N36" s="28">
        <v>3146</v>
      </c>
      <c r="O36" s="29">
        <f t="shared" si="13"/>
        <v>0.26086758463564941</v>
      </c>
      <c r="P36" s="28">
        <v>192</v>
      </c>
      <c r="Q36" s="14">
        <f t="shared" si="14"/>
        <v>1.5920717180560932E-2</v>
      </c>
      <c r="R36" s="28">
        <v>35</v>
      </c>
      <c r="S36" s="15">
        <f t="shared" si="15"/>
        <v>2.902214069373086E-3</v>
      </c>
      <c r="T36" s="30">
        <v>0.49104900000000001</v>
      </c>
      <c r="U36" s="31">
        <v>1.1125240000000001</v>
      </c>
      <c r="V36" s="102">
        <v>0</v>
      </c>
      <c r="W36" s="102">
        <v>0</v>
      </c>
      <c r="X36" s="82">
        <v>0</v>
      </c>
      <c r="Y36" s="28">
        <v>23.09</v>
      </c>
      <c r="Z36" s="18">
        <v>1.915E-3</v>
      </c>
      <c r="AA36" s="30">
        <v>31.39</v>
      </c>
      <c r="AB36" s="18">
        <v>2.6029999999999998E-3</v>
      </c>
      <c r="AC36" s="28">
        <v>926</v>
      </c>
      <c r="AD36" s="28">
        <v>7.7000000000000001E-5</v>
      </c>
      <c r="AE36" s="28">
        <v>1940</v>
      </c>
      <c r="AF36" s="28">
        <v>1.6100000000000001E-4</v>
      </c>
      <c r="AG36" s="30">
        <v>6.1803119999999998</v>
      </c>
      <c r="AH36" s="30">
        <f t="shared" si="16"/>
        <v>4.0103941100043308</v>
      </c>
      <c r="AI36" s="22">
        <v>20.086518000000002</v>
      </c>
      <c r="AJ36" s="22">
        <f t="shared" si="0"/>
        <v>1.6655821469804499</v>
      </c>
      <c r="AK36" s="22">
        <v>3.7414000000000001</v>
      </c>
      <c r="AL36" s="22">
        <v>0.31023800000000001</v>
      </c>
      <c r="AM36" s="19">
        <v>18.626424</v>
      </c>
      <c r="AN36" s="33">
        <v>75.897734</v>
      </c>
      <c r="AO36" s="33">
        <v>93.778728000000001</v>
      </c>
      <c r="AP36" s="33">
        <f t="shared" si="17"/>
        <v>123.55932523624486</v>
      </c>
      <c r="AQ36" s="21">
        <v>38593.75</v>
      </c>
      <c r="AR36" s="19">
        <v>38.593800000000002</v>
      </c>
      <c r="AS36" s="19">
        <v>3.2002134100163149</v>
      </c>
      <c r="AT36" s="20">
        <v>101</v>
      </c>
      <c r="AU36" s="22">
        <v>8.3749606001909047</v>
      </c>
      <c r="AV36" s="22">
        <f t="shared" si="1"/>
        <v>3.859375</v>
      </c>
      <c r="AW36" s="22">
        <v>0.32002092639962154</v>
      </c>
      <c r="AX36" s="19">
        <f t="shared" si="2"/>
        <v>38.211683168316831</v>
      </c>
      <c r="AY36" s="22">
        <f t="shared" si="3"/>
        <v>3.8211633663366338</v>
      </c>
      <c r="AZ36" s="22">
        <f t="shared" si="4"/>
        <v>62.406199999999998</v>
      </c>
      <c r="BA36" s="22">
        <v>5.1747471901745907</v>
      </c>
      <c r="BB36" s="21">
        <f t="shared" si="5"/>
        <v>97.140625</v>
      </c>
      <c r="BC36" s="5">
        <f t="shared" si="6"/>
        <v>8.0549396737912837E-3</v>
      </c>
      <c r="BD36" s="87">
        <v>1560</v>
      </c>
      <c r="BE36" s="83">
        <v>220</v>
      </c>
      <c r="BF36" s="88">
        <v>18.242488436059396</v>
      </c>
      <c r="BG36" s="83">
        <v>1541.7575115639406</v>
      </c>
      <c r="BH36" s="3">
        <v>31.152629093234694</v>
      </c>
      <c r="BI36" s="4">
        <v>0.19969634034124803</v>
      </c>
      <c r="BJ36" s="24">
        <v>857.11170800000002</v>
      </c>
      <c r="BK36" s="24">
        <f t="shared" si="7"/>
        <v>71.072047370914177</v>
      </c>
      <c r="BL36" s="24">
        <v>1284.2516479999999</v>
      </c>
      <c r="BM36" s="24">
        <f t="shared" si="8"/>
        <v>106.4906628983192</v>
      </c>
      <c r="BN36" s="24">
        <v>14195.583001000001</v>
      </c>
      <c r="BO36" s="24">
        <f t="shared" si="9"/>
        <v>1177.1034488130176</v>
      </c>
      <c r="BP36" s="24">
        <v>35.418616</v>
      </c>
      <c r="BQ36" s="24">
        <v>6.0378759999999998</v>
      </c>
      <c r="BR36" s="7">
        <v>169</v>
      </c>
      <c r="BS36" s="4">
        <v>14.013547934972902</v>
      </c>
      <c r="BT36" s="6">
        <v>43.112639621840579</v>
      </c>
      <c r="BU36" s="4">
        <v>6.137522949537364</v>
      </c>
      <c r="BV36" s="4">
        <v>-94.982957115148295</v>
      </c>
      <c r="BW36" s="4">
        <v>-7.8760249854355378</v>
      </c>
      <c r="BX36" s="7">
        <v>246.2302123593339</v>
      </c>
      <c r="BY36" s="4">
        <v>20.417508188970903</v>
      </c>
      <c r="BZ36" s="4">
        <v>14.013547934972902</v>
      </c>
      <c r="CA36" s="22">
        <v>77.230212359333905</v>
      </c>
      <c r="CB36" s="4">
        <v>6.403960253998001</v>
      </c>
      <c r="CC36" s="96">
        <v>0</v>
      </c>
      <c r="CD36" s="97">
        <v>0</v>
      </c>
    </row>
    <row r="37" spans="1:82">
      <c r="A37" s="39" t="s">
        <v>207</v>
      </c>
      <c r="B37" s="39" t="s">
        <v>221</v>
      </c>
      <c r="C37" s="9">
        <v>41759344.90185</v>
      </c>
      <c r="D37" s="10">
        <v>99.920165999999995</v>
      </c>
      <c r="E37" s="24">
        <v>3061.41</v>
      </c>
      <c r="F37" s="24">
        <v>73.310776478784632</v>
      </c>
      <c r="G37" s="24">
        <v>33478.199999999997</v>
      </c>
      <c r="H37" s="16">
        <v>0.80169361082378621</v>
      </c>
      <c r="I37" s="24">
        <v>7556.72</v>
      </c>
      <c r="J37" s="16">
        <f>I37*1000/C37</f>
        <v>0.1809587774367894</v>
      </c>
      <c r="K37" s="16">
        <f>H37-J37</f>
        <v>0.62073483338699686</v>
      </c>
      <c r="L37" s="28">
        <v>284600</v>
      </c>
      <c r="M37" s="29">
        <f>L37/C37*1000</f>
        <v>6.8152410117763083</v>
      </c>
      <c r="N37" s="28">
        <v>59585</v>
      </c>
      <c r="O37" s="29">
        <f>N37*1000/C37</f>
        <v>1.4268662532912555</v>
      </c>
      <c r="P37" s="28">
        <v>353</v>
      </c>
      <c r="Q37" s="14">
        <f>P37/C37*1000</f>
        <v>8.4531977412404657E-3</v>
      </c>
      <c r="R37" s="28">
        <v>210</v>
      </c>
      <c r="S37" s="15">
        <f>R37*1000/C37</f>
        <v>5.0288145202846968E-3</v>
      </c>
      <c r="T37" s="30">
        <v>0.12403400000000001</v>
      </c>
      <c r="U37" s="31">
        <v>0.35243799999999997</v>
      </c>
      <c r="V37" s="102">
        <v>426.77</v>
      </c>
      <c r="W37" s="102">
        <v>1.6149521848174775</v>
      </c>
      <c r="X37" s="82">
        <v>0.37841277147350505</v>
      </c>
      <c r="Y37" s="28">
        <v>12.9</v>
      </c>
      <c r="Z37" s="18">
        <v>3.0899999999999998E-4</v>
      </c>
      <c r="AA37" s="30">
        <v>12.95</v>
      </c>
      <c r="AB37" s="18">
        <v>3.1E-4</v>
      </c>
      <c r="AC37" s="28">
        <v>219</v>
      </c>
      <c r="AD37" s="28">
        <v>5.0000000000000004E-6</v>
      </c>
      <c r="AE37" s="28">
        <v>219</v>
      </c>
      <c r="AF37" s="28">
        <v>5.0000000000000004E-6</v>
      </c>
      <c r="AG37" s="30">
        <v>1.69112</v>
      </c>
      <c r="AH37" s="30">
        <f>AC37/(Y37*1000)*100</f>
        <v>1.6976744186046511</v>
      </c>
      <c r="AI37" s="22">
        <v>50.351103999999999</v>
      </c>
      <c r="AJ37" s="22">
        <f>AI37/C37*1000000</f>
        <v>1.2057445852741184</v>
      </c>
      <c r="AK37" s="22">
        <v>6.9817</v>
      </c>
      <c r="AL37" s="22">
        <v>0.167189</v>
      </c>
      <c r="AM37" s="19">
        <v>13.866032000000001</v>
      </c>
      <c r="AN37" s="33">
        <v>174.851562</v>
      </c>
      <c r="AO37" s="33">
        <v>115.414461</v>
      </c>
      <c r="AP37" s="33">
        <f>(AO37/AN37)*100</f>
        <v>66.007108932775793</v>
      </c>
      <c r="AQ37" s="21">
        <v>72387.5</v>
      </c>
      <c r="AR37" s="19">
        <v>72.387496999999996</v>
      </c>
      <c r="AS37" s="19">
        <v>1.7334442666698329</v>
      </c>
      <c r="AT37" s="20">
        <v>688</v>
      </c>
      <c r="AU37" s="22">
        <v>16.475354237885103</v>
      </c>
      <c r="AV37" s="22">
        <f>AQ37*0.1/1000</f>
        <v>7.2387499999999996</v>
      </c>
      <c r="AW37" s="22">
        <v>0.17334443385100404</v>
      </c>
      <c r="AX37" s="19">
        <f>AR37/AT37*100</f>
        <v>10.52143851744186</v>
      </c>
      <c r="AY37" s="22">
        <f>AV37/AT37*100</f>
        <v>1.0521438953488371</v>
      </c>
      <c r="AZ37" s="22">
        <f>AT37-AR37</f>
        <v>615.61250300000006</v>
      </c>
      <c r="BA37" s="22">
        <v>14.741909971215271</v>
      </c>
      <c r="BB37" s="21">
        <f>AT37-AV37</f>
        <v>680.76125000000002</v>
      </c>
      <c r="BC37" s="5">
        <f>BB37/C37*1000</f>
        <v>1.6302009804034099E-2</v>
      </c>
      <c r="BD37" s="87">
        <v>2500</v>
      </c>
      <c r="BE37" s="83">
        <v>486</v>
      </c>
      <c r="BF37" s="88">
        <v>11.63811360408744</v>
      </c>
      <c r="BG37" s="83">
        <v>2488.3618863959127</v>
      </c>
      <c r="BH37" s="3">
        <v>13.065016807683612</v>
      </c>
      <c r="BI37" s="4">
        <v>4.9652007343206676E-2</v>
      </c>
      <c r="BJ37" s="24">
        <v>2121.789675</v>
      </c>
      <c r="BK37" s="24">
        <f>BJ37*1000000/C37</f>
        <v>50.809936793476894</v>
      </c>
      <c r="BL37" s="24">
        <v>2606.1701119999998</v>
      </c>
      <c r="BM37" s="24">
        <f>BL37*1000000/C37</f>
        <v>62.40926715027426</v>
      </c>
      <c r="BN37" s="24">
        <v>98777.032670999994</v>
      </c>
      <c r="BO37" s="24">
        <f>BN37*1000000/C37</f>
        <v>2365.3875055550507</v>
      </c>
      <c r="BP37" s="24">
        <v>11.599318999999999</v>
      </c>
      <c r="BQ37" s="24">
        <v>2.1480600000000001</v>
      </c>
      <c r="BR37" s="7">
        <v>106</v>
      </c>
      <c r="BS37" s="4">
        <v>2.5383539959532277</v>
      </c>
      <c r="BT37" s="6">
        <v>418.35342296036418</v>
      </c>
      <c r="BU37" s="4">
        <v>10.018198895208974</v>
      </c>
      <c r="BV37" s="4">
        <v>312.35342296036418</v>
      </c>
      <c r="BW37" s="4">
        <v>7.4798448992557454</v>
      </c>
      <c r="BX37" s="7">
        <v>1391.7234215508888</v>
      </c>
      <c r="BY37" s="4">
        <v>33.327233097692428</v>
      </c>
      <c r="BZ37" s="4">
        <v>2.5383539959532277</v>
      </c>
      <c r="CA37" s="22">
        <v>1285.723421550889</v>
      </c>
      <c r="CB37" s="4">
        <v>30.788879101739202</v>
      </c>
      <c r="CC37" s="96">
        <v>0.63133322722690854</v>
      </c>
      <c r="CD37" s="97">
        <v>5.2485410158589686E-2</v>
      </c>
    </row>
    <row r="38" spans="1:82">
      <c r="A38" s="37" t="s">
        <v>40</v>
      </c>
      <c r="B38" s="37" t="s">
        <v>259</v>
      </c>
      <c r="C38" s="9">
        <v>6024805.06745</v>
      </c>
      <c r="D38" s="10">
        <v>97.702298999999996</v>
      </c>
      <c r="E38" s="24">
        <v>718.94</v>
      </c>
      <c r="F38" s="24">
        <v>119.33000187577713</v>
      </c>
      <c r="G38" s="24">
        <v>12442.8</v>
      </c>
      <c r="H38" s="16">
        <v>2.0652618401256286</v>
      </c>
      <c r="I38" s="24">
        <v>4122.7839999999997</v>
      </c>
      <c r="J38" s="16">
        <f t="shared" si="10"/>
        <v>0.68430164193593879</v>
      </c>
      <c r="K38" s="16">
        <f t="shared" si="11"/>
        <v>1.38096019818969</v>
      </c>
      <c r="L38" s="28">
        <v>28500</v>
      </c>
      <c r="M38" s="29">
        <f t="shared" si="12"/>
        <v>4.7304435049651534</v>
      </c>
      <c r="N38" s="28">
        <v>1634</v>
      </c>
      <c r="O38" s="29">
        <f t="shared" si="13"/>
        <v>0.27121209428466886</v>
      </c>
      <c r="P38" s="28">
        <v>109</v>
      </c>
      <c r="Q38" s="14">
        <f t="shared" si="14"/>
        <v>1.8091871650568487E-2</v>
      </c>
      <c r="R38" s="28">
        <v>35</v>
      </c>
      <c r="S38" s="15">
        <f t="shared" si="15"/>
        <v>5.8093165850449258E-3</v>
      </c>
      <c r="T38" s="30">
        <v>0.38245600000000002</v>
      </c>
      <c r="U38" s="31">
        <v>2.1419830000000002</v>
      </c>
      <c r="V38" s="102">
        <v>0</v>
      </c>
      <c r="W38" s="102">
        <v>0</v>
      </c>
      <c r="X38" s="82">
        <v>0</v>
      </c>
      <c r="Y38" s="28">
        <v>8.4600000000000009</v>
      </c>
      <c r="Z38" s="18">
        <v>1.4040000000000001E-3</v>
      </c>
      <c r="AA38" s="30">
        <v>13.66</v>
      </c>
      <c r="AB38" s="18">
        <v>2.2669999999999999E-3</v>
      </c>
      <c r="AC38" s="28">
        <v>317</v>
      </c>
      <c r="AD38" s="28">
        <v>5.3000000000000001E-5</v>
      </c>
      <c r="AE38" s="28">
        <v>717</v>
      </c>
      <c r="AF38" s="28">
        <v>1.1900000000000001E-4</v>
      </c>
      <c r="AG38" s="30">
        <v>5.2489020000000002</v>
      </c>
      <c r="AH38" s="30">
        <f t="shared" si="16"/>
        <v>3.747044917257683</v>
      </c>
      <c r="AI38" s="22">
        <v>9.5878840000000007</v>
      </c>
      <c r="AJ38" s="22">
        <f t="shared" si="0"/>
        <v>1.5914015296196253</v>
      </c>
      <c r="AK38" s="22">
        <v>3.9737</v>
      </c>
      <c r="AL38" s="22">
        <v>0.65955699999999995</v>
      </c>
      <c r="AM38" s="19">
        <v>41.445014999999998</v>
      </c>
      <c r="AN38" s="33">
        <v>63</v>
      </c>
      <c r="AO38" s="33">
        <v>116.82288699999999</v>
      </c>
      <c r="AP38" s="33">
        <f t="shared" si="17"/>
        <v>185.43315396825395</v>
      </c>
      <c r="AQ38" s="21">
        <v>13593.75</v>
      </c>
      <c r="AR38" s="19">
        <v>13.5938</v>
      </c>
      <c r="AS38" s="19">
        <v>2.2563053655366776</v>
      </c>
      <c r="AT38" s="20">
        <v>52</v>
      </c>
      <c r="AU38" s="22">
        <v>8.6309846406381752</v>
      </c>
      <c r="AV38" s="22">
        <f t="shared" si="1"/>
        <v>1.359375</v>
      </c>
      <c r="AW38" s="22">
        <v>0.22562970665129847</v>
      </c>
      <c r="AX38" s="19">
        <f t="shared" si="2"/>
        <v>26.141923076923078</v>
      </c>
      <c r="AY38" s="22">
        <f t="shared" si="3"/>
        <v>2.6141826923076925</v>
      </c>
      <c r="AZ38" s="22">
        <f t="shared" si="4"/>
        <v>38.406199999999998</v>
      </c>
      <c r="BA38" s="22">
        <v>6.3746792751014985</v>
      </c>
      <c r="BB38" s="21">
        <f t="shared" si="5"/>
        <v>50.640625</v>
      </c>
      <c r="BC38" s="5">
        <f t="shared" si="6"/>
        <v>8.4053549339868777E-3</v>
      </c>
      <c r="BD38" s="87">
        <v>1780</v>
      </c>
      <c r="BE38" s="83">
        <v>1907</v>
      </c>
      <c r="BF38" s="88">
        <v>316.52476364801925</v>
      </c>
      <c r="BG38" s="83">
        <v>1463.4752363519808</v>
      </c>
      <c r="BH38" s="3">
        <v>13.10443112252802</v>
      </c>
      <c r="BI38" s="4">
        <v>7.3620399564764155E-2</v>
      </c>
      <c r="BJ38" s="24">
        <v>485.39249799999999</v>
      </c>
      <c r="BK38" s="24">
        <f t="shared" si="7"/>
        <v>80.565676825365315</v>
      </c>
      <c r="BL38" s="24">
        <v>599.56416000000002</v>
      </c>
      <c r="BM38" s="24">
        <f t="shared" si="8"/>
        <v>99.515943385329422</v>
      </c>
      <c r="BN38" s="24">
        <v>8706.391087</v>
      </c>
      <c r="BO38" s="24">
        <f t="shared" si="9"/>
        <v>1445.0909182170406</v>
      </c>
      <c r="BP38" s="24">
        <v>18.950265999999999</v>
      </c>
      <c r="BQ38" s="24">
        <v>5.5751289999999996</v>
      </c>
      <c r="BR38" s="7">
        <v>41</v>
      </c>
      <c r="BS38" s="4">
        <v>6.8051994281955066</v>
      </c>
      <c r="BT38" s="6">
        <v>49.637854935898844</v>
      </c>
      <c r="BU38" s="4">
        <v>7.1558563537206945</v>
      </c>
      <c r="BV38" s="4">
        <v>2.1126396218405823</v>
      </c>
      <c r="BW38" s="4">
        <v>0.3506569255251879</v>
      </c>
      <c r="BX38" s="7">
        <v>143.42148775075998</v>
      </c>
      <c r="BY38" s="4">
        <v>23.805166498351728</v>
      </c>
      <c r="BZ38" s="4">
        <v>6.8051994281955066</v>
      </c>
      <c r="CA38" s="22">
        <v>102.42148775075999</v>
      </c>
      <c r="CB38" s="4">
        <v>16.99996707015622</v>
      </c>
      <c r="CC38" s="96">
        <v>0</v>
      </c>
      <c r="CD38" s="97">
        <v>0</v>
      </c>
    </row>
    <row r="39" spans="1:82">
      <c r="A39" s="37" t="s">
        <v>46</v>
      </c>
      <c r="B39" s="37" t="s">
        <v>241</v>
      </c>
      <c r="C39" s="9">
        <v>7561994.4820750002</v>
      </c>
      <c r="D39" s="10">
        <v>48.578617000000001</v>
      </c>
      <c r="E39" s="24">
        <v>352.09</v>
      </c>
      <c r="F39" s="24">
        <v>46.560467722450255</v>
      </c>
      <c r="G39" s="24">
        <v>1068.691</v>
      </c>
      <c r="H39" s="16">
        <v>0.14132395924557098</v>
      </c>
      <c r="I39" s="24">
        <v>33.223999999999997</v>
      </c>
      <c r="J39" s="16">
        <f t="shared" si="10"/>
        <v>4.3935498867070559E-3</v>
      </c>
      <c r="K39" s="16">
        <f t="shared" si="11"/>
        <v>0.13693040935886391</v>
      </c>
      <c r="L39" s="28">
        <v>800</v>
      </c>
      <c r="M39" s="29">
        <f t="shared" si="12"/>
        <v>0.10579219568280895</v>
      </c>
      <c r="N39" s="28">
        <v>0</v>
      </c>
      <c r="O39" s="29">
        <f t="shared" si="13"/>
        <v>0</v>
      </c>
      <c r="P39" s="28">
        <v>7</v>
      </c>
      <c r="Q39" s="14">
        <f t="shared" si="14"/>
        <v>9.2568171222457839E-4</v>
      </c>
      <c r="R39" s="28">
        <v>0</v>
      </c>
      <c r="S39" s="15">
        <f t="shared" si="15"/>
        <v>0</v>
      </c>
      <c r="T39" s="30">
        <v>0.875</v>
      </c>
      <c r="U39" s="31">
        <v>0</v>
      </c>
      <c r="V39" s="102">
        <v>151.01</v>
      </c>
      <c r="W39" s="102">
        <v>6.4343798686383717</v>
      </c>
      <c r="X39" s="82">
        <v>4.2608965423735992</v>
      </c>
      <c r="Y39" s="28">
        <v>0</v>
      </c>
      <c r="Z39" s="18">
        <v>0</v>
      </c>
      <c r="AA39" s="30">
        <v>10.6</v>
      </c>
      <c r="AB39" s="18">
        <v>1.402E-3</v>
      </c>
      <c r="AC39" s="28">
        <v>0</v>
      </c>
      <c r="AD39" s="28">
        <v>0</v>
      </c>
      <c r="AE39" s="28">
        <v>1953</v>
      </c>
      <c r="AF39" s="28">
        <v>2.5799999999999998E-4</v>
      </c>
      <c r="AG39" s="30">
        <v>18.424527999999999</v>
      </c>
      <c r="AH39" s="30">
        <v>0</v>
      </c>
      <c r="AI39" s="22">
        <v>12.727031999999999</v>
      </c>
      <c r="AJ39" s="22">
        <f t="shared" si="0"/>
        <v>1.6830258247567143</v>
      </c>
      <c r="AK39" s="22">
        <v>1.1795</v>
      </c>
      <c r="AL39" s="22">
        <v>0.155977</v>
      </c>
      <c r="AM39" s="19">
        <v>9.2676750000000006</v>
      </c>
      <c r="AN39" s="33">
        <v>163</v>
      </c>
      <c r="AO39" s="33">
        <v>25.801714</v>
      </c>
      <c r="AP39" s="33">
        <f t="shared" si="17"/>
        <v>15.829272392638035</v>
      </c>
      <c r="AQ39" s="21">
        <v>51487.5</v>
      </c>
      <c r="AR39" s="19">
        <v>51.487499</v>
      </c>
      <c r="AS39" s="19">
        <v>6.8087194617830376</v>
      </c>
      <c r="AT39" s="20">
        <v>216</v>
      </c>
      <c r="AU39" s="22">
        <v>28.56389283435842</v>
      </c>
      <c r="AV39" s="22">
        <f t="shared" si="1"/>
        <v>5.1487499999999997</v>
      </c>
      <c r="AW39" s="22">
        <v>0.68087195940232825</v>
      </c>
      <c r="AX39" s="19">
        <f t="shared" si="2"/>
        <v>23.836805092592591</v>
      </c>
      <c r="AY39" s="22">
        <f t="shared" si="3"/>
        <v>2.3836805555555554</v>
      </c>
      <c r="AZ39" s="22">
        <f t="shared" si="4"/>
        <v>164.51250099999999</v>
      </c>
      <c r="BA39" s="22">
        <v>21.755173372575378</v>
      </c>
      <c r="BB39" s="21">
        <f t="shared" si="5"/>
        <v>210.85124999999999</v>
      </c>
      <c r="BC39" s="5">
        <f t="shared" si="6"/>
        <v>2.7883020874956088E-2</v>
      </c>
      <c r="BD39" s="87">
        <v>610</v>
      </c>
      <c r="BE39" s="83">
        <v>3236</v>
      </c>
      <c r="BF39" s="88">
        <v>427.92943153696223</v>
      </c>
      <c r="BG39" s="83">
        <v>182.07056846303777</v>
      </c>
      <c r="BH39" s="3">
        <v>59.628367729995908</v>
      </c>
      <c r="BI39" s="4">
        <v>0.97751422508190011</v>
      </c>
      <c r="BJ39" s="24">
        <v>136.556242</v>
      </c>
      <c r="BK39" s="24">
        <f t="shared" si="7"/>
        <v>18.058230844216268</v>
      </c>
      <c r="BL39" s="24">
        <v>557.65751999999998</v>
      </c>
      <c r="BM39" s="24">
        <f t="shared" si="8"/>
        <v>73.744766849787439</v>
      </c>
      <c r="BN39" s="24">
        <v>1008.60594</v>
      </c>
      <c r="BO39" s="24">
        <f t="shared" si="9"/>
        <v>133.37829621415435</v>
      </c>
      <c r="BP39" s="24">
        <v>55.686535999999997</v>
      </c>
      <c r="BQ39" s="24">
        <v>13.539107</v>
      </c>
      <c r="BR39" s="7">
        <v>839</v>
      </c>
      <c r="BS39" s="4">
        <v>110.9495652223459</v>
      </c>
      <c r="BT39" s="6">
        <v>1896.3044229954166</v>
      </c>
      <c r="BU39" s="4">
        <v>6.5641220783168688</v>
      </c>
      <c r="BV39" s="4">
        <v>-789.36214506410113</v>
      </c>
      <c r="BW39" s="4">
        <v>-104.38544314402903</v>
      </c>
      <c r="BX39" s="7">
        <v>165.12872016438797</v>
      </c>
      <c r="BY39" s="4">
        <v>21.836662345603418</v>
      </c>
      <c r="BZ39" s="4">
        <v>21.836662345603418</v>
      </c>
      <c r="CA39" s="22">
        <v>-673.87127983561209</v>
      </c>
      <c r="CB39" s="4">
        <v>-89.112902876742481</v>
      </c>
      <c r="CC39" s="96">
        <v>0</v>
      </c>
      <c r="CD39" s="97">
        <v>0</v>
      </c>
    </row>
    <row r="40" spans="1:82">
      <c r="A40" s="37" t="s">
        <v>83</v>
      </c>
      <c r="B40" s="37" t="s">
        <v>242</v>
      </c>
      <c r="C40" s="9">
        <v>232618653.37</v>
      </c>
      <c r="D40" s="10">
        <v>99.330015000000003</v>
      </c>
      <c r="E40" s="24">
        <v>11753.19</v>
      </c>
      <c r="F40" s="24">
        <v>50.525569767208388</v>
      </c>
      <c r="G40" s="24">
        <v>77521</v>
      </c>
      <c r="H40" s="16">
        <v>0.33325358425446722</v>
      </c>
      <c r="I40" s="24">
        <v>14694.236000000001</v>
      </c>
      <c r="J40" s="16">
        <f t="shared" si="10"/>
        <v>6.3168777684511623E-2</v>
      </c>
      <c r="K40" s="16">
        <f t="shared" si="11"/>
        <v>0.27008480656995559</v>
      </c>
      <c r="L40" s="28">
        <v>590970</v>
      </c>
      <c r="M40" s="29">
        <f t="shared" si="12"/>
        <v>2.5405099352028802</v>
      </c>
      <c r="N40" s="28">
        <v>3360</v>
      </c>
      <c r="O40" s="29">
        <f t="shared" si="13"/>
        <v>1.4444241471278877E-2</v>
      </c>
      <c r="P40" s="28">
        <v>0.01</v>
      </c>
      <c r="Q40" s="14">
        <f t="shared" si="14"/>
        <v>4.2988813902615711E-8</v>
      </c>
      <c r="R40" s="28">
        <v>115</v>
      </c>
      <c r="S40" s="15">
        <f t="shared" si="15"/>
        <v>4.9437135988008067E-4</v>
      </c>
      <c r="T40" s="30">
        <v>1.9999999999999999E-6</v>
      </c>
      <c r="U40" s="31">
        <v>3.4226190000000001</v>
      </c>
      <c r="V40" s="102">
        <v>534.14</v>
      </c>
      <c r="W40" s="102">
        <v>1.6443076214479504</v>
      </c>
      <c r="X40" s="82">
        <v>0.30784206789380131</v>
      </c>
      <c r="Y40" s="28">
        <v>68.900000000000006</v>
      </c>
      <c r="Z40" s="18">
        <v>2.9599999999999998E-4</v>
      </c>
      <c r="AA40" s="30">
        <v>108.06</v>
      </c>
      <c r="AB40" s="18">
        <v>4.6500000000000003E-4</v>
      </c>
      <c r="AC40" s="28">
        <v>674</v>
      </c>
      <c r="AD40" s="28">
        <v>3.0000000000000001E-6</v>
      </c>
      <c r="AE40" s="28">
        <v>1272</v>
      </c>
      <c r="AF40" s="28">
        <v>5.0000000000000004E-6</v>
      </c>
      <c r="AG40" s="30">
        <v>1.1771240000000001</v>
      </c>
      <c r="AH40" s="30">
        <f t="shared" si="16"/>
        <v>0.97822931785195943</v>
      </c>
      <c r="AI40" s="22">
        <v>76.854792000000003</v>
      </c>
      <c r="AJ40" s="22">
        <f t="shared" si="0"/>
        <v>0.33038963508122382</v>
      </c>
      <c r="AK40" s="22">
        <v>10.766400000000001</v>
      </c>
      <c r="AL40" s="22">
        <v>4.5489000000000002E-2</v>
      </c>
      <c r="AM40" s="19">
        <v>14.008756</v>
      </c>
      <c r="AN40" s="33">
        <v>133</v>
      </c>
      <c r="AO40" s="33">
        <v>51.821205999999997</v>
      </c>
      <c r="AP40" s="33">
        <f t="shared" si="17"/>
        <v>38.963312781954883</v>
      </c>
      <c r="AQ40" s="21">
        <v>86056.25</v>
      </c>
      <c r="AR40" s="19">
        <v>86.056297000000001</v>
      </c>
      <c r="AS40" s="19">
        <v>0.36994581368812263</v>
      </c>
      <c r="AT40" s="20">
        <v>2583</v>
      </c>
      <c r="AU40" s="22">
        <v>11.104010631045638</v>
      </c>
      <c r="AV40" s="22">
        <f t="shared" si="1"/>
        <v>8.6056249999999999</v>
      </c>
      <c r="AW40" s="22">
        <v>3.6994561164069725E-2</v>
      </c>
      <c r="AX40" s="19">
        <f t="shared" si="2"/>
        <v>3.3316413859852885</v>
      </c>
      <c r="AY40" s="22">
        <f t="shared" si="3"/>
        <v>0.33316395663956638</v>
      </c>
      <c r="AZ40" s="22">
        <f t="shared" si="4"/>
        <v>2496.9437029999999</v>
      </c>
      <c r="BA40" s="22">
        <v>10.734064817357513</v>
      </c>
      <c r="BB40" s="21">
        <f t="shared" si="5"/>
        <v>2574.3943749999999</v>
      </c>
      <c r="BC40" s="5">
        <f t="shared" si="6"/>
        <v>1.1067016069881567E-2</v>
      </c>
      <c r="BD40" s="87">
        <v>2150</v>
      </c>
      <c r="BE40" s="83">
        <v>2349</v>
      </c>
      <c r="BF40" s="88">
        <v>10.098072385724429</v>
      </c>
      <c r="BG40" s="83">
        <v>2139.9019276142758</v>
      </c>
      <c r="BH40" s="3">
        <v>15.908728955498496</v>
      </c>
      <c r="BI40" s="4">
        <v>7.3994088165109287E-2</v>
      </c>
      <c r="BJ40" s="24">
        <v>6531.2704979999999</v>
      </c>
      <c r="BK40" s="24">
        <f t="shared" si="7"/>
        <v>28.077157198616622</v>
      </c>
      <c r="BL40" s="24">
        <v>8884.9439999999995</v>
      </c>
      <c r="BM40" s="24">
        <f t="shared" si="8"/>
        <v>38.1953204151162</v>
      </c>
      <c r="BN40" s="24">
        <v>348544.941964</v>
      </c>
      <c r="BO40" s="24">
        <f t="shared" si="9"/>
        <v>1498.3533646788387</v>
      </c>
      <c r="BP40" s="24">
        <v>9.9445519999999998</v>
      </c>
      <c r="BQ40" s="24">
        <v>1.8738680000000001</v>
      </c>
      <c r="BR40" s="7">
        <v>391</v>
      </c>
      <c r="BS40" s="4">
        <v>1.6520216985233631</v>
      </c>
      <c r="BT40" s="6">
        <v>1.3812718746164538</v>
      </c>
      <c r="BU40" s="4">
        <v>8.0121126695505218</v>
      </c>
      <c r="BV40" s="4">
        <v>1505.3044229954166</v>
      </c>
      <c r="BW40" s="4">
        <v>6.3600909710271587</v>
      </c>
      <c r="BX40" s="7">
        <v>6308.377403005743</v>
      </c>
      <c r="BY40" s="4">
        <v>26.653647959692965</v>
      </c>
      <c r="BZ40" s="4">
        <v>1.6520216985233631</v>
      </c>
      <c r="CA40" s="22">
        <v>5917.377403005743</v>
      </c>
      <c r="CB40" s="4">
        <v>25.001626261169601</v>
      </c>
      <c r="CC40" s="96">
        <v>0.65705809326754727</v>
      </c>
      <c r="CD40" s="97">
        <v>4.1295609789888388E-2</v>
      </c>
    </row>
    <row r="41" spans="1:82">
      <c r="A41" s="37" t="s">
        <v>45</v>
      </c>
      <c r="B41" s="37" t="s">
        <v>260</v>
      </c>
      <c r="C41" s="9">
        <v>7169565.9301000005</v>
      </c>
      <c r="D41" s="10">
        <v>76.124602999999993</v>
      </c>
      <c r="E41" s="24">
        <v>199.19</v>
      </c>
      <c r="F41" s="24">
        <v>27.782714036248734</v>
      </c>
      <c r="G41" s="24">
        <v>2643.5</v>
      </c>
      <c r="H41" s="16">
        <v>0.3687113035535094</v>
      </c>
      <c r="I41" s="24">
        <v>1640.9</v>
      </c>
      <c r="J41" s="16">
        <f t="shared" si="10"/>
        <v>0.22887020162699206</v>
      </c>
      <c r="K41" s="16">
        <f t="shared" si="11"/>
        <v>0.13984110192651733</v>
      </c>
      <c r="L41" s="28">
        <v>3630</v>
      </c>
      <c r="M41" s="29">
        <f t="shared" si="12"/>
        <v>0.50630680230725889</v>
      </c>
      <c r="N41" s="28">
        <v>0</v>
      </c>
      <c r="O41" s="29">
        <f t="shared" si="13"/>
        <v>0</v>
      </c>
      <c r="P41" s="28">
        <v>109</v>
      </c>
      <c r="Q41" s="14">
        <f t="shared" si="14"/>
        <v>1.5203151915011356E-2</v>
      </c>
      <c r="R41" s="28">
        <v>0</v>
      </c>
      <c r="S41" s="15">
        <f t="shared" si="15"/>
        <v>0</v>
      </c>
      <c r="T41" s="30">
        <v>3.0027550000000001</v>
      </c>
      <c r="U41" s="31">
        <v>0</v>
      </c>
      <c r="V41" s="102">
        <v>8075.47</v>
      </c>
      <c r="W41" s="102">
        <v>71.630295197801033</v>
      </c>
      <c r="X41" s="82">
        <v>0.88701085135355628</v>
      </c>
      <c r="Y41" s="28">
        <v>4</v>
      </c>
      <c r="Z41" s="18">
        <v>5.5800000000000001E-4</v>
      </c>
      <c r="AA41" s="30">
        <v>128</v>
      </c>
      <c r="AB41" s="18">
        <v>1.7853000000000001E-2</v>
      </c>
      <c r="AC41" s="28">
        <v>219</v>
      </c>
      <c r="AD41" s="28">
        <v>3.1000000000000001E-5</v>
      </c>
      <c r="AE41" s="28">
        <v>8524</v>
      </c>
      <c r="AF41" s="28">
        <v>1.189E-3</v>
      </c>
      <c r="AG41" s="30">
        <v>6.6593749999999998</v>
      </c>
      <c r="AH41" s="30">
        <f t="shared" si="16"/>
        <v>5.4749999999999996</v>
      </c>
      <c r="AI41" s="22">
        <v>9.9867480000000004</v>
      </c>
      <c r="AJ41" s="22">
        <f t="shared" si="0"/>
        <v>1.3929362108342738</v>
      </c>
      <c r="AK41" s="22">
        <v>1.1166</v>
      </c>
      <c r="AL41" s="22">
        <v>0.15574199999999999</v>
      </c>
      <c r="AM41" s="19">
        <v>11.180816999999999</v>
      </c>
      <c r="AN41" s="33">
        <v>197.65934899999999</v>
      </c>
      <c r="AO41" s="33">
        <v>30.982500000000002</v>
      </c>
      <c r="AP41" s="33">
        <f t="shared" si="17"/>
        <v>15.674694952071306</v>
      </c>
      <c r="AQ41" s="21">
        <v>14318.75</v>
      </c>
      <c r="AR41" s="19">
        <v>14.3188</v>
      </c>
      <c r="AS41" s="19">
        <v>1.9971641434923357</v>
      </c>
      <c r="AT41" s="20">
        <v>41</v>
      </c>
      <c r="AU41" s="22">
        <v>5.7186167753712436</v>
      </c>
      <c r="AV41" s="22">
        <f t="shared" si="1"/>
        <v>1.431875</v>
      </c>
      <c r="AW41" s="22">
        <v>0.19971571695694393</v>
      </c>
      <c r="AX41" s="19">
        <f t="shared" si="2"/>
        <v>34.923902439024388</v>
      </c>
      <c r="AY41" s="22">
        <f t="shared" si="3"/>
        <v>3.4923780487804881</v>
      </c>
      <c r="AZ41" s="22">
        <f t="shared" si="4"/>
        <v>26.6812</v>
      </c>
      <c r="BA41" s="22">
        <v>3.7214526318789085</v>
      </c>
      <c r="BB41" s="21">
        <f t="shared" si="5"/>
        <v>39.568125000000002</v>
      </c>
      <c r="BC41" s="5">
        <f t="shared" si="6"/>
        <v>5.5189010584143008E-3</v>
      </c>
      <c r="BD41" s="87">
        <v>200</v>
      </c>
      <c r="BE41" s="83">
        <v>64</v>
      </c>
      <c r="BF41" s="88">
        <v>8.9266213078965766</v>
      </c>
      <c r="BG41" s="83">
        <v>191.07337869210343</v>
      </c>
      <c r="BH41" s="3">
        <v>38.165612882554754</v>
      </c>
      <c r="BI41" s="4">
        <v>9.99</v>
      </c>
      <c r="BJ41" s="24">
        <v>56.130848999999998</v>
      </c>
      <c r="BK41" s="24">
        <f t="shared" si="7"/>
        <v>7.8290442611519566</v>
      </c>
      <c r="BL41" s="24">
        <v>234.85539800000001</v>
      </c>
      <c r="BM41" s="24">
        <f t="shared" si="8"/>
        <v>32.757268750958296</v>
      </c>
      <c r="BN41" s="24">
        <v>457.96986600000002</v>
      </c>
      <c r="BO41" s="24">
        <f t="shared" si="9"/>
        <v>63.876930690783432</v>
      </c>
      <c r="BP41" s="24">
        <v>24.928225000000001</v>
      </c>
      <c r="BQ41" s="24">
        <v>12.256449999999999</v>
      </c>
      <c r="BR41" s="7">
        <v>40</v>
      </c>
      <c r="BS41" s="4">
        <v>5.5791383174353681</v>
      </c>
      <c r="BT41" s="6">
        <v>7.0191620687260059</v>
      </c>
      <c r="BU41" s="4">
        <v>0.192657671061711</v>
      </c>
      <c r="BV41" s="4">
        <v>-38.618728125383548</v>
      </c>
      <c r="BW41" s="4">
        <v>-5.3864806463736574</v>
      </c>
      <c r="BX41" s="7">
        <v>4.5950345184945443</v>
      </c>
      <c r="BY41" s="4">
        <v>0.64090832880177728</v>
      </c>
      <c r="BZ41" s="4">
        <v>0.64090832880177728</v>
      </c>
      <c r="CA41" s="22">
        <v>-35.404965481505457</v>
      </c>
      <c r="CB41" s="4">
        <v>-4.9382299886335908</v>
      </c>
      <c r="CC41" s="96">
        <v>0</v>
      </c>
      <c r="CD41" s="97">
        <v>0</v>
      </c>
    </row>
    <row r="42" spans="1:82">
      <c r="A42" s="37" t="s">
        <v>23</v>
      </c>
      <c r="B42" s="37" t="s">
        <v>261</v>
      </c>
      <c r="C42" s="9">
        <v>3000392.55</v>
      </c>
      <c r="D42" s="10">
        <v>23.541547000000001</v>
      </c>
      <c r="E42" s="24">
        <v>36.9</v>
      </c>
      <c r="F42" s="24">
        <v>12.298390755569633</v>
      </c>
      <c r="G42" s="24">
        <v>181</v>
      </c>
      <c r="H42" s="16">
        <v>6.032543974954211E-2</v>
      </c>
      <c r="I42" s="24">
        <v>24.536000000000001</v>
      </c>
      <c r="J42" s="16">
        <f t="shared" si="10"/>
        <v>8.1775966281478745E-3</v>
      </c>
      <c r="K42" s="16">
        <f t="shared" si="11"/>
        <v>5.2147843121394234E-2</v>
      </c>
      <c r="L42" s="28">
        <v>650</v>
      </c>
      <c r="M42" s="29">
        <f t="shared" si="12"/>
        <v>0.21663831954255452</v>
      </c>
      <c r="N42" s="28">
        <v>0</v>
      </c>
      <c r="O42" s="29">
        <f t="shared" si="13"/>
        <v>0</v>
      </c>
      <c r="P42" s="28">
        <v>0</v>
      </c>
      <c r="Q42" s="14">
        <f t="shared" si="14"/>
        <v>0</v>
      </c>
      <c r="R42" s="28">
        <v>0</v>
      </c>
      <c r="S42" s="15">
        <f t="shared" si="15"/>
        <v>0</v>
      </c>
      <c r="T42" s="30">
        <v>0</v>
      </c>
      <c r="U42" s="31">
        <v>0</v>
      </c>
      <c r="V42" s="102">
        <v>0</v>
      </c>
      <c r="W42" s="102">
        <v>0</v>
      </c>
      <c r="X42" s="82">
        <v>0</v>
      </c>
      <c r="Y42" s="28">
        <v>0.28000000000000003</v>
      </c>
      <c r="Z42" s="18">
        <v>9.2999999999999997E-5</v>
      </c>
      <c r="AA42" s="30">
        <v>7.29</v>
      </c>
      <c r="AB42" s="18">
        <v>2.4299999999999999E-3</v>
      </c>
      <c r="AC42" s="28">
        <v>2</v>
      </c>
      <c r="AD42" s="28">
        <v>9.9999999999999995E-7</v>
      </c>
      <c r="AE42" s="28">
        <v>562</v>
      </c>
      <c r="AF42" s="28">
        <v>1.8699999999999999E-4</v>
      </c>
      <c r="AG42" s="30">
        <v>7.7091909999999997</v>
      </c>
      <c r="AH42" s="30">
        <f t="shared" si="16"/>
        <v>0.7142857142857143</v>
      </c>
      <c r="AI42" s="22">
        <v>4.5696099999999999</v>
      </c>
      <c r="AJ42" s="22">
        <f t="shared" si="0"/>
        <v>1.5230040482536193</v>
      </c>
      <c r="AK42" s="22">
        <v>0.32669999999999999</v>
      </c>
      <c r="AL42" s="22">
        <v>0.108886</v>
      </c>
      <c r="AM42" s="19">
        <v>7.1494070000000001</v>
      </c>
      <c r="AN42" s="33">
        <v>262.912668</v>
      </c>
      <c r="AO42" s="33">
        <v>11.043697999999999</v>
      </c>
      <c r="AP42" s="33">
        <f t="shared" si="17"/>
        <v>4.2005195428620423</v>
      </c>
      <c r="AQ42" s="21">
        <v>20218.75</v>
      </c>
      <c r="AR42" s="19">
        <v>20.218800000000002</v>
      </c>
      <c r="AS42" s="19">
        <v>6.7387182387184659</v>
      </c>
      <c r="AT42" s="20">
        <v>41</v>
      </c>
      <c r="AU42" s="22">
        <v>13.664878617299593</v>
      </c>
      <c r="AV42" s="22">
        <f t="shared" si="1"/>
        <v>2.0218750000000001</v>
      </c>
      <c r="AW42" s="22">
        <v>0.67387015742323453</v>
      </c>
      <c r="AX42" s="19">
        <f t="shared" si="2"/>
        <v>49.314146341463413</v>
      </c>
      <c r="AY42" s="22">
        <f t="shared" si="3"/>
        <v>4.9314024390243905</v>
      </c>
      <c r="AZ42" s="22">
        <f t="shared" si="4"/>
        <v>20.781199999999998</v>
      </c>
      <c r="BA42" s="22">
        <v>6.9261603785811285</v>
      </c>
      <c r="BB42" s="21">
        <f t="shared" si="5"/>
        <v>38.978124999999999</v>
      </c>
      <c r="BC42" s="5">
        <f t="shared" si="6"/>
        <v>1.2991008459876359E-2</v>
      </c>
      <c r="BD42" s="87">
        <v>560</v>
      </c>
      <c r="BE42" s="83">
        <v>233</v>
      </c>
      <c r="BF42" s="88">
        <v>77.656505312946479</v>
      </c>
      <c r="BG42" s="83">
        <v>482.34349468705352</v>
      </c>
      <c r="BH42" s="3">
        <v>63.316538154313101</v>
      </c>
      <c r="BI42" s="4">
        <v>9.99</v>
      </c>
      <c r="BJ42" s="24">
        <v>5.5277209999999997</v>
      </c>
      <c r="BK42" s="24">
        <f t="shared" si="7"/>
        <v>1.842332597446291</v>
      </c>
      <c r="BL42" s="24">
        <v>198.4512</v>
      </c>
      <c r="BM42" s="24">
        <f t="shared" si="8"/>
        <v>66.141745352620617</v>
      </c>
      <c r="BN42" s="24">
        <v>57.2714</v>
      </c>
      <c r="BO42" s="24">
        <f t="shared" si="9"/>
        <v>19.087969005922243</v>
      </c>
      <c r="BP42" s="24">
        <v>64.299412000000004</v>
      </c>
      <c r="BQ42" s="24">
        <v>9.6517999999999997</v>
      </c>
      <c r="BR42" s="7">
        <v>16</v>
      </c>
      <c r="BS42" s="4">
        <v>5.3326355579705904</v>
      </c>
      <c r="BT42" s="6">
        <v>95.748289471053624</v>
      </c>
      <c r="BU42" s="4">
        <v>2.3394145771779193</v>
      </c>
      <c r="BV42" s="4">
        <v>-8.9808379312739923</v>
      </c>
      <c r="BW42" s="4">
        <v>-2.9932209807926711</v>
      </c>
      <c r="BX42" s="7">
        <v>23.350429838918963</v>
      </c>
      <c r="BY42" s="4">
        <v>7.7824582783072964</v>
      </c>
      <c r="BZ42" s="4">
        <v>5.3326355579705904</v>
      </c>
      <c r="CA42" s="22">
        <v>7.350429838918962</v>
      </c>
      <c r="CB42" s="4">
        <v>2.449822720336706</v>
      </c>
      <c r="CC42" s="96">
        <v>0</v>
      </c>
      <c r="CD42" s="97">
        <v>0</v>
      </c>
    </row>
    <row r="43" spans="1:82">
      <c r="A43" s="37" t="s">
        <v>48</v>
      </c>
      <c r="B43" s="37" t="s">
        <v>262</v>
      </c>
      <c r="C43" s="9">
        <v>8439395.8493750002</v>
      </c>
      <c r="D43" s="10">
        <v>98.793691999999993</v>
      </c>
      <c r="E43" s="24">
        <v>835.07</v>
      </c>
      <c r="F43" s="24">
        <v>98.9490260800888</v>
      </c>
      <c r="G43" s="24">
        <v>7922.95</v>
      </c>
      <c r="H43" s="16">
        <v>0.93880535306170676</v>
      </c>
      <c r="I43" s="24">
        <v>6913.39</v>
      </c>
      <c r="J43" s="16">
        <f t="shared" si="10"/>
        <v>0.81918067636464609</v>
      </c>
      <c r="K43" s="16">
        <f t="shared" si="11"/>
        <v>0.11962467669706067</v>
      </c>
      <c r="L43" s="28">
        <v>18720</v>
      </c>
      <c r="M43" s="29">
        <f t="shared" si="12"/>
        <v>2.2181682592109193</v>
      </c>
      <c r="N43" s="28">
        <v>3500</v>
      </c>
      <c r="O43" s="29">
        <f t="shared" si="13"/>
        <v>0.41472162966016113</v>
      </c>
      <c r="P43" s="28">
        <v>85</v>
      </c>
      <c r="Q43" s="14">
        <f t="shared" si="14"/>
        <v>1.0071811006032485E-2</v>
      </c>
      <c r="R43" s="28">
        <v>93</v>
      </c>
      <c r="S43" s="15">
        <f t="shared" si="15"/>
        <v>1.1019746159541426E-2</v>
      </c>
      <c r="T43" s="30">
        <v>0.45406000000000002</v>
      </c>
      <c r="U43" s="31">
        <v>2.657143</v>
      </c>
      <c r="V43" s="102">
        <v>0</v>
      </c>
      <c r="W43" s="102">
        <v>0</v>
      </c>
      <c r="X43" s="82">
        <v>0</v>
      </c>
      <c r="Y43" s="28">
        <v>11.8</v>
      </c>
      <c r="Z43" s="18">
        <v>1.3979999999999999E-3</v>
      </c>
      <c r="AA43" s="30">
        <v>19.785</v>
      </c>
      <c r="AB43" s="18">
        <v>2.3440000000000002E-3</v>
      </c>
      <c r="AC43" s="28">
        <v>600</v>
      </c>
      <c r="AD43" s="28">
        <v>7.1000000000000005E-5</v>
      </c>
      <c r="AE43" s="28">
        <v>1755</v>
      </c>
      <c r="AF43" s="28">
        <v>2.0799999999999999E-4</v>
      </c>
      <c r="AG43" s="30">
        <v>8.8703559999999992</v>
      </c>
      <c r="AH43" s="30">
        <f t="shared" si="16"/>
        <v>5.0847457627118651</v>
      </c>
      <c r="AI43" s="22">
        <v>2.1039810000000001</v>
      </c>
      <c r="AJ43" s="22">
        <f t="shared" si="0"/>
        <v>0.24930469402686162</v>
      </c>
      <c r="AK43" s="22">
        <v>2.8210999999999999</v>
      </c>
      <c r="AL43" s="22">
        <v>0.33427699999999999</v>
      </c>
      <c r="AM43" s="19">
        <v>134.08391</v>
      </c>
      <c r="AN43" s="33">
        <v>106.153796</v>
      </c>
      <c r="AO43" s="33">
        <v>88.619416000000001</v>
      </c>
      <c r="AP43" s="33">
        <f t="shared" si="17"/>
        <v>83.482097992991228</v>
      </c>
      <c r="AQ43" s="21">
        <v>20370</v>
      </c>
      <c r="AR43" s="19">
        <v>20.370000999999998</v>
      </c>
      <c r="AS43" s="19">
        <v>2.413680003114032</v>
      </c>
      <c r="AT43" s="20">
        <v>229</v>
      </c>
      <c r="AU43" s="22">
        <v>27.134643769193399</v>
      </c>
      <c r="AV43" s="22">
        <f t="shared" si="1"/>
        <v>2.0369999999999999</v>
      </c>
      <c r="AW43" s="22">
        <v>0.24136798846221377</v>
      </c>
      <c r="AX43" s="19">
        <f t="shared" si="2"/>
        <v>8.8951969432314399</v>
      </c>
      <c r="AY43" s="22">
        <f t="shared" si="3"/>
        <v>0.88951965065502181</v>
      </c>
      <c r="AZ43" s="22">
        <f t="shared" si="4"/>
        <v>208.629999</v>
      </c>
      <c r="BA43" s="22">
        <v>24.720963766079368</v>
      </c>
      <c r="BB43" s="21">
        <f t="shared" si="5"/>
        <v>226.96299999999999</v>
      </c>
      <c r="BC43" s="5">
        <f t="shared" si="6"/>
        <v>2.6893275780731186E-2</v>
      </c>
      <c r="BD43" s="87">
        <v>1890</v>
      </c>
      <c r="BE43" s="83">
        <v>5529</v>
      </c>
      <c r="BF43" s="88">
        <v>655.14168296886601</v>
      </c>
      <c r="BG43" s="83">
        <v>1234.858317031134</v>
      </c>
      <c r="BH43" s="3">
        <v>21.31667113716459</v>
      </c>
      <c r="BI43" s="4">
        <v>0.11278661977335762</v>
      </c>
      <c r="BJ43" s="24">
        <v>1908.4757689999999</v>
      </c>
      <c r="BK43" s="24">
        <f t="shared" si="7"/>
        <v>226.13890888188837</v>
      </c>
      <c r="BL43" s="24">
        <v>2281.8857600000001</v>
      </c>
      <c r="BM43" s="24">
        <f t="shared" si="8"/>
        <v>270.38496602443297</v>
      </c>
      <c r="BN43" s="24">
        <v>13321.92626</v>
      </c>
      <c r="BO43" s="24">
        <f t="shared" si="9"/>
        <v>1578.5402767884846</v>
      </c>
      <c r="BP43" s="24">
        <v>44.246057</v>
      </c>
      <c r="BQ43" s="24">
        <v>14.325824000000001</v>
      </c>
      <c r="BR43" s="7">
        <v>277</v>
      </c>
      <c r="BS43" s="4">
        <v>32.822254690247043</v>
      </c>
      <c r="BT43" s="6">
        <v>7.7289001602779663</v>
      </c>
      <c r="BU43" s="4">
        <v>11.345396184745203</v>
      </c>
      <c r="BV43" s="4">
        <v>-181.25171052894638</v>
      </c>
      <c r="BW43" s="4">
        <v>-21.476858505501838</v>
      </c>
      <c r="BX43" s="7">
        <v>318.52287973970903</v>
      </c>
      <c r="BY43" s="4">
        <v>37.742379362771331</v>
      </c>
      <c r="BZ43" s="4">
        <v>32.822254690247043</v>
      </c>
      <c r="CA43" s="22">
        <v>41.522879739709012</v>
      </c>
      <c r="CB43" s="4">
        <v>4.9201246725242882</v>
      </c>
      <c r="CC43" s="96">
        <v>0</v>
      </c>
      <c r="CD43" s="97">
        <v>0</v>
      </c>
    </row>
    <row r="44" spans="1:82">
      <c r="A44" s="37" t="s">
        <v>16</v>
      </c>
      <c r="B44" s="37" t="s">
        <v>263</v>
      </c>
      <c r="C44" s="9">
        <v>2407036.3098499998</v>
      </c>
      <c r="D44" s="10">
        <v>24.228107999999999</v>
      </c>
      <c r="E44" s="24">
        <v>34.869999999999997</v>
      </c>
      <c r="F44" s="24">
        <v>14.486694636597734</v>
      </c>
      <c r="G44" s="24">
        <v>287.01</v>
      </c>
      <c r="H44" s="16">
        <v>0.11923791877401538</v>
      </c>
      <c r="I44" s="24">
        <v>134.33760000000001</v>
      </c>
      <c r="J44" s="16">
        <f t="shared" si="10"/>
        <v>5.5810375377499631E-2</v>
      </c>
      <c r="K44" s="16">
        <f t="shared" si="11"/>
        <v>6.342754339651574E-2</v>
      </c>
      <c r="L44" s="28">
        <v>450</v>
      </c>
      <c r="M44" s="29">
        <f t="shared" si="12"/>
        <v>0.18695189522423233</v>
      </c>
      <c r="N44" s="28">
        <v>0</v>
      </c>
      <c r="O44" s="29">
        <f t="shared" si="13"/>
        <v>0</v>
      </c>
      <c r="P44" s="28">
        <v>1</v>
      </c>
      <c r="Q44" s="14">
        <f t="shared" si="14"/>
        <v>4.154486560538496E-4</v>
      </c>
      <c r="R44" s="28">
        <v>0</v>
      </c>
      <c r="S44" s="15">
        <f t="shared" si="15"/>
        <v>0</v>
      </c>
      <c r="T44" s="30">
        <v>0.222222</v>
      </c>
      <c r="U44" s="31">
        <v>0</v>
      </c>
      <c r="V44" s="102">
        <v>0</v>
      </c>
      <c r="W44" s="102">
        <v>0</v>
      </c>
      <c r="X44" s="82">
        <v>0</v>
      </c>
      <c r="Y44" s="28">
        <v>0.38</v>
      </c>
      <c r="Z44" s="18">
        <v>1.5799999999999999E-4</v>
      </c>
      <c r="AA44" s="30">
        <v>5.77</v>
      </c>
      <c r="AB44" s="18">
        <v>2.3969999999999998E-3</v>
      </c>
      <c r="AC44" s="28">
        <v>6</v>
      </c>
      <c r="AD44" s="28">
        <v>1.9999999999999999E-6</v>
      </c>
      <c r="AE44" s="28">
        <v>270</v>
      </c>
      <c r="AF44" s="28">
        <v>1.12E-4</v>
      </c>
      <c r="AG44" s="30">
        <v>4.6793760000000004</v>
      </c>
      <c r="AH44" s="30">
        <f t="shared" si="16"/>
        <v>1.5789473684210527</v>
      </c>
      <c r="AI44" s="22">
        <v>3.193657</v>
      </c>
      <c r="AJ44" s="22">
        <f t="shared" si="0"/>
        <v>1.3268005085469692</v>
      </c>
      <c r="AK44" s="22">
        <v>5.8799999999999998E-2</v>
      </c>
      <c r="AL44" s="22">
        <v>2.4427999999999998E-2</v>
      </c>
      <c r="AM44" s="19">
        <v>1.8411500000000001</v>
      </c>
      <c r="AN44" s="33">
        <v>210.02871500000001</v>
      </c>
      <c r="AO44" s="33">
        <v>10.787731000000001</v>
      </c>
      <c r="AP44" s="33">
        <f t="shared" si="17"/>
        <v>5.1363124323262186</v>
      </c>
      <c r="AQ44" s="21">
        <v>13987.5</v>
      </c>
      <c r="AR44" s="19">
        <v>13.987500000000001</v>
      </c>
      <c r="AS44" s="19">
        <v>5.8110880765532222</v>
      </c>
      <c r="AT44" s="20">
        <v>339</v>
      </c>
      <c r="AU44" s="22">
        <v>140.83709440225502</v>
      </c>
      <c r="AV44" s="22">
        <f t="shared" si="1"/>
        <v>1.3987499999999999</v>
      </c>
      <c r="AW44" s="22">
        <v>0.58110880765532213</v>
      </c>
      <c r="AX44" s="19">
        <f t="shared" si="2"/>
        <v>4.1261061946902657</v>
      </c>
      <c r="AY44" s="22">
        <f t="shared" si="3"/>
        <v>0.41261061946902655</v>
      </c>
      <c r="AZ44" s="22">
        <f t="shared" si="4"/>
        <v>325.01249999999999</v>
      </c>
      <c r="BA44" s="22">
        <v>135.02600632570181</v>
      </c>
      <c r="BB44" s="21">
        <f t="shared" si="5"/>
        <v>337.60124999999999</v>
      </c>
      <c r="BC44" s="5">
        <f t="shared" si="6"/>
        <v>0.14025598559459967</v>
      </c>
      <c r="BD44" s="87">
        <v>850</v>
      </c>
      <c r="BE44" s="83">
        <v>165</v>
      </c>
      <c r="BF44" s="88">
        <v>68.549028248885193</v>
      </c>
      <c r="BG44" s="83">
        <v>781.45097175111482</v>
      </c>
      <c r="BH44" s="3">
        <v>46.009871868417022</v>
      </c>
      <c r="BI44" s="4">
        <v>0.54129261021667086</v>
      </c>
      <c r="BJ44" s="24">
        <v>33.586886</v>
      </c>
      <c r="BK44" s="24">
        <f t="shared" si="7"/>
        <v>13.953626649733858</v>
      </c>
      <c r="BL44" s="24">
        <v>395.33760000000001</v>
      </c>
      <c r="BM44" s="24">
        <f t="shared" si="8"/>
        <v>164.24247460755439</v>
      </c>
      <c r="BN44" s="24">
        <v>196.61149599999999</v>
      </c>
      <c r="BO44" s="24">
        <f t="shared" si="9"/>
        <v>81.681981777936826</v>
      </c>
      <c r="BP44" s="24">
        <v>150.288848</v>
      </c>
      <c r="BQ44" s="24">
        <v>17.08287</v>
      </c>
      <c r="BR44" s="7">
        <v>80</v>
      </c>
      <c r="BS44" s="4">
        <v>33.235892484307826</v>
      </c>
      <c r="BT44" s="6">
        <v>463.80405041974927</v>
      </c>
      <c r="BU44" s="4">
        <v>3.2109611843618504</v>
      </c>
      <c r="BV44" s="4">
        <v>-72.271099839722027</v>
      </c>
      <c r="BW44" s="4">
        <v>-30.024931299945976</v>
      </c>
      <c r="BX44" s="7">
        <v>25.711493645186124</v>
      </c>
      <c r="BY44" s="4">
        <v>10.681805480029624</v>
      </c>
      <c r="BZ44" s="4">
        <v>10.681805480029624</v>
      </c>
      <c r="CA44" s="22">
        <v>-54.288506354813876</v>
      </c>
      <c r="CB44" s="4">
        <v>-22.554087004278202</v>
      </c>
      <c r="CC44" s="96">
        <v>0</v>
      </c>
      <c r="CD44" s="97">
        <v>0</v>
      </c>
    </row>
    <row r="45" spans="1:82">
      <c r="A45" s="37" t="s">
        <v>77</v>
      </c>
      <c r="B45" s="37" t="s">
        <v>264</v>
      </c>
      <c r="C45" s="9">
        <v>46274962.991750002</v>
      </c>
      <c r="D45" s="10">
        <v>99</v>
      </c>
      <c r="E45" s="24">
        <v>480.73</v>
      </c>
      <c r="F45" s="24">
        <v>10.388555039702691</v>
      </c>
      <c r="G45" s="24">
        <v>93.5</v>
      </c>
      <c r="H45" s="16">
        <v>2.0205310594558308E-3</v>
      </c>
      <c r="I45" s="24">
        <v>47.26</v>
      </c>
      <c r="J45" s="16">
        <f t="shared" si="10"/>
        <v>1.0212866082340382E-3</v>
      </c>
      <c r="K45" s="16">
        <f t="shared" si="11"/>
        <v>9.9924445122179261E-4</v>
      </c>
      <c r="L45" s="28">
        <v>0</v>
      </c>
      <c r="M45" s="29">
        <f t="shared" si="12"/>
        <v>0</v>
      </c>
      <c r="N45" s="28">
        <v>1200</v>
      </c>
      <c r="O45" s="29">
        <f t="shared" si="13"/>
        <v>2.5931949426171091E-2</v>
      </c>
      <c r="P45" s="28">
        <v>0</v>
      </c>
      <c r="Q45" s="14">
        <f t="shared" si="14"/>
        <v>0</v>
      </c>
      <c r="R45" s="28">
        <v>118</v>
      </c>
      <c r="S45" s="15">
        <f t="shared" si="15"/>
        <v>2.5499750269068239E-3</v>
      </c>
      <c r="T45" s="30">
        <v>0</v>
      </c>
      <c r="U45" s="31">
        <v>9.8333329999999997</v>
      </c>
      <c r="V45" s="102">
        <v>877.54</v>
      </c>
      <c r="W45" s="102">
        <v>0.63880206332089717</v>
      </c>
      <c r="X45" s="82">
        <v>7.2794637659924014E-2</v>
      </c>
      <c r="Y45" s="28">
        <v>7</v>
      </c>
      <c r="Z45" s="18">
        <v>1.5100000000000001E-4</v>
      </c>
      <c r="AA45" s="30">
        <v>7</v>
      </c>
      <c r="AB45" s="18">
        <v>1.5100000000000001E-4</v>
      </c>
      <c r="AC45" s="28">
        <v>173</v>
      </c>
      <c r="AD45" s="28">
        <v>3.9999999999999998E-6</v>
      </c>
      <c r="AE45" s="28">
        <v>173</v>
      </c>
      <c r="AF45" s="28">
        <v>3.9999999999999998E-6</v>
      </c>
      <c r="AG45" s="30">
        <v>2.4714290000000001</v>
      </c>
      <c r="AH45" s="30">
        <f t="shared" si="16"/>
        <v>2.4714285714285711</v>
      </c>
      <c r="AI45" s="22">
        <v>-14.04246</v>
      </c>
      <c r="AJ45" s="22">
        <f t="shared" si="0"/>
        <v>-0.30345696878252543</v>
      </c>
      <c r="AK45" s="22">
        <v>-0.41539999999999999</v>
      </c>
      <c r="AL45" s="22">
        <v>-8.9770000000000006E-3</v>
      </c>
      <c r="AM45" s="19">
        <v>2.9581710000000001</v>
      </c>
      <c r="AN45" s="33">
        <v>223</v>
      </c>
      <c r="AO45" s="33">
        <v>54.142826999999997</v>
      </c>
      <c r="AP45" s="33">
        <f t="shared" si="17"/>
        <v>24.279294618834079</v>
      </c>
      <c r="AQ45" s="21">
        <v>11181.25</v>
      </c>
      <c r="AR45" s="19">
        <v>11.1812</v>
      </c>
      <c r="AS45" s="19">
        <v>0.24162526076992019</v>
      </c>
      <c r="AT45" s="20">
        <v>29</v>
      </c>
      <c r="AU45" s="22">
        <v>0.62668877779913468</v>
      </c>
      <c r="AV45" s="22">
        <f t="shared" si="1"/>
        <v>1.118125</v>
      </c>
      <c r="AW45" s="22">
        <v>2.4162634126781293E-2</v>
      </c>
      <c r="AX45" s="19">
        <f t="shared" si="2"/>
        <v>38.555862068965517</v>
      </c>
      <c r="AY45" s="22">
        <f t="shared" si="3"/>
        <v>3.8556034482758621</v>
      </c>
      <c r="AZ45" s="22">
        <f t="shared" si="4"/>
        <v>17.8188</v>
      </c>
      <c r="BA45" s="22">
        <v>0.38506351702921454</v>
      </c>
      <c r="BB45" s="21">
        <f t="shared" si="5"/>
        <v>27.881875000000001</v>
      </c>
      <c r="BC45" s="5">
        <f t="shared" si="6"/>
        <v>6.0252614367235346E-4</v>
      </c>
      <c r="BD45" s="87">
        <v>2400</v>
      </c>
      <c r="BE45" s="83">
        <v>79</v>
      </c>
      <c r="BF45" s="88">
        <v>1.7071866705562635</v>
      </c>
      <c r="BG45" s="83">
        <v>2398.2928133294436</v>
      </c>
      <c r="BH45" s="3">
        <v>-1.0960161707624465</v>
      </c>
      <c r="BI45" s="4">
        <v>0</v>
      </c>
      <c r="BJ45" s="24">
        <v>539.84868300000005</v>
      </c>
      <c r="BK45" s="24">
        <f t="shared" si="7"/>
        <v>11.666107287784225</v>
      </c>
      <c r="BL45" s="24">
        <v>673.99991999999997</v>
      </c>
      <c r="BM45" s="24">
        <f t="shared" si="8"/>
        <v>14.565109865569468</v>
      </c>
      <c r="BN45" s="24">
        <v>75994.119002000007</v>
      </c>
      <c r="BO45" s="24">
        <f t="shared" si="9"/>
        <v>1642.2297088719097</v>
      </c>
      <c r="BP45" s="24">
        <v>2.899003</v>
      </c>
      <c r="BQ45" s="24">
        <v>0.71038199999999996</v>
      </c>
      <c r="BR45" s="7">
        <v>16</v>
      </c>
      <c r="BS45" s="4">
        <v>0.34575932568228124</v>
      </c>
      <c r="BT45" s="6">
        <v>24.665079324821964</v>
      </c>
      <c r="BU45" s="4">
        <v>10.022785982615204</v>
      </c>
      <c r="BV45" s="4">
        <v>447.80405041974927</v>
      </c>
      <c r="BW45" s="4">
        <v>9.6770266569329237</v>
      </c>
      <c r="BX45" s="7">
        <v>1542.9226212892474</v>
      </c>
      <c r="BY45" s="4">
        <v>33.342492819806751</v>
      </c>
      <c r="BZ45" s="4">
        <v>0.34575932568228124</v>
      </c>
      <c r="CA45" s="22">
        <v>1526.9226212892474</v>
      </c>
      <c r="CB45" s="4">
        <v>32.99673349412447</v>
      </c>
      <c r="CC45" s="96">
        <v>0.60105799909809532</v>
      </c>
      <c r="CD45" s="97">
        <v>7.700266322608158E-3</v>
      </c>
    </row>
    <row r="46" spans="1:82">
      <c r="A46" s="39" t="s">
        <v>208</v>
      </c>
      <c r="B46" s="39" t="s">
        <v>234</v>
      </c>
      <c r="C46" s="9">
        <v>2339315.785625</v>
      </c>
      <c r="D46" s="10">
        <v>81.219296999999997</v>
      </c>
      <c r="E46" s="24">
        <v>217.17</v>
      </c>
      <c r="F46" s="24">
        <v>92.834837149606216</v>
      </c>
      <c r="G46" s="24">
        <v>1745.9</v>
      </c>
      <c r="H46" s="16">
        <v>0.74632933729105078</v>
      </c>
      <c r="I46" s="24">
        <v>1033.82</v>
      </c>
      <c r="J46" s="16">
        <f>I46*1000/C46</f>
        <v>0.44193263960034024</v>
      </c>
      <c r="K46" s="16">
        <f>H46-J46</f>
        <v>0.30439669769071054</v>
      </c>
      <c r="L46" s="28">
        <v>8500</v>
      </c>
      <c r="M46" s="29">
        <f>L46/C46*1000</f>
        <v>3.6335410773663623</v>
      </c>
      <c r="N46" s="28">
        <v>1525</v>
      </c>
      <c r="O46" s="29">
        <f>N46*1000/C46</f>
        <v>0.65190001682161203</v>
      </c>
      <c r="P46" s="28">
        <v>68</v>
      </c>
      <c r="Q46" s="14">
        <f>P46/C46*1000</f>
        <v>2.9068328618930897E-2</v>
      </c>
      <c r="R46" s="28">
        <v>45</v>
      </c>
      <c r="S46" s="15">
        <f>R46*1000/C46</f>
        <v>1.9236393938998387E-2</v>
      </c>
      <c r="T46" s="30">
        <v>0.8</v>
      </c>
      <c r="U46" s="31">
        <v>2.9508200000000002</v>
      </c>
      <c r="V46" s="102">
        <v>0</v>
      </c>
      <c r="W46" s="102">
        <v>0</v>
      </c>
      <c r="X46" s="82">
        <v>0</v>
      </c>
      <c r="Y46" s="28">
        <v>4</v>
      </c>
      <c r="Z46" s="18">
        <v>1.7099999999999999E-3</v>
      </c>
      <c r="AA46" s="30">
        <v>7</v>
      </c>
      <c r="AB46" s="18">
        <v>2.9919999999999999E-3</v>
      </c>
      <c r="AC46" s="28">
        <v>102</v>
      </c>
      <c r="AD46" s="28">
        <v>4.3999999999999999E-5</v>
      </c>
      <c r="AE46" s="28">
        <v>290</v>
      </c>
      <c r="AF46" s="28">
        <v>1.2400000000000001E-4</v>
      </c>
      <c r="AG46" s="30">
        <v>4.1428570000000002</v>
      </c>
      <c r="AH46" s="30">
        <f>AC46/(Y46*1000)*100</f>
        <v>2.5499999999999998</v>
      </c>
      <c r="AI46" s="22">
        <v>3.119399</v>
      </c>
      <c r="AJ46" s="22">
        <f>AI46/C46*1000000</f>
        <v>1.3334664003759473</v>
      </c>
      <c r="AK46" s="22">
        <v>0.60260000000000002</v>
      </c>
      <c r="AL46" s="22">
        <v>0.25759700000000002</v>
      </c>
      <c r="AM46" s="19">
        <v>19.317824000000002</v>
      </c>
      <c r="AN46" s="33">
        <v>71</v>
      </c>
      <c r="AO46" s="33">
        <v>73.081494000000006</v>
      </c>
      <c r="AP46" s="33">
        <f>(AO46/AN46)*100</f>
        <v>102.93168169014086</v>
      </c>
      <c r="AQ46" s="21">
        <v>18550</v>
      </c>
      <c r="AR46" s="19">
        <v>18.549999</v>
      </c>
      <c r="AS46" s="19">
        <v>7.9296686296005809</v>
      </c>
      <c r="AT46" s="20">
        <v>34</v>
      </c>
      <c r="AU46" s="22">
        <v>14.534164309465449</v>
      </c>
      <c r="AV46" s="22">
        <f>AQ46*0.1/1000</f>
        <v>1.855</v>
      </c>
      <c r="AW46" s="22">
        <v>0.7929669057076002</v>
      </c>
      <c r="AX46" s="19">
        <f>AR46/AT46*100</f>
        <v>54.558820588235292</v>
      </c>
      <c r="AY46" s="22">
        <f>AV46/AT46*100</f>
        <v>5.4558823529411766</v>
      </c>
      <c r="AZ46" s="22">
        <f>AT46-AR46</f>
        <v>15.450001</v>
      </c>
      <c r="BA46" s="22">
        <v>6.6044956798648675</v>
      </c>
      <c r="BB46" s="21">
        <f>AT46-AV46</f>
        <v>32.145000000000003</v>
      </c>
      <c r="BC46" s="5">
        <f>BB46/C46*1000</f>
        <v>1.374119740375785E-2</v>
      </c>
      <c r="BD46" s="87">
        <v>970</v>
      </c>
      <c r="BE46" s="83">
        <v>83</v>
      </c>
      <c r="BF46" s="88">
        <v>35.480459931930355</v>
      </c>
      <c r="BG46" s="83">
        <v>934.51954006806966</v>
      </c>
      <c r="BH46" s="3">
        <v>47.6433953776328</v>
      </c>
      <c r="BI46" s="4">
        <v>0.48984856387696446</v>
      </c>
      <c r="BJ46" s="24">
        <v>65.211260999999993</v>
      </c>
      <c r="BK46" s="24">
        <f>BJ46*1000000/C46</f>
        <v>27.876211241218705</v>
      </c>
      <c r="BL46" s="24">
        <v>120.12134399999999</v>
      </c>
      <c r="BM46" s="24">
        <f>BL46*1000000/C46</f>
        <v>51.348922081465339</v>
      </c>
      <c r="BN46" s="24">
        <v>1539.0980219999999</v>
      </c>
      <c r="BO46" s="24">
        <f>BN46*1000000/C46</f>
        <v>657.92657470944903</v>
      </c>
      <c r="BP46" s="24">
        <v>23.472711</v>
      </c>
      <c r="BQ46" s="24">
        <v>4.2369789999999998</v>
      </c>
      <c r="BR46" s="7">
        <v>55</v>
      </c>
      <c r="BS46" s="4">
        <v>23.511148147664695</v>
      </c>
      <c r="BT46" s="6">
        <v>9.4644297538645965</v>
      </c>
      <c r="BU46" s="4">
        <v>4.0458110922959314</v>
      </c>
      <c r="BV46" s="4">
        <v>-45.535570246135407</v>
      </c>
      <c r="BW46" s="4">
        <v>-19.465337055368764</v>
      </c>
      <c r="BX46" s="7">
        <v>31.485026384795251</v>
      </c>
      <c r="BY46" s="4">
        <v>13.459074904837326</v>
      </c>
      <c r="BZ46" s="4">
        <v>13.459074904837326</v>
      </c>
      <c r="CA46" s="22">
        <v>-23.514973615204749</v>
      </c>
      <c r="CB46" s="4">
        <v>-10.052073242827369</v>
      </c>
      <c r="CC46" s="96">
        <v>0</v>
      </c>
      <c r="CD46" s="97">
        <v>0</v>
      </c>
    </row>
    <row r="47" spans="1:82">
      <c r="A47" s="39" t="s">
        <v>209</v>
      </c>
      <c r="B47" s="39" t="s">
        <v>222</v>
      </c>
      <c r="C47" s="9">
        <v>2615651.9820750002</v>
      </c>
      <c r="D47" s="10">
        <v>52.033256999999999</v>
      </c>
      <c r="E47" s="24">
        <v>125.75</v>
      </c>
      <c r="F47" s="24">
        <v>48.075967621748504</v>
      </c>
      <c r="G47" s="24">
        <v>1326</v>
      </c>
      <c r="H47" s="16">
        <v>0.50694817547863624</v>
      </c>
      <c r="I47" s="24">
        <v>411.1</v>
      </c>
      <c r="J47" s="16">
        <f>I47*1000/C47</f>
        <v>0.15716922695269034</v>
      </c>
      <c r="K47" s="16">
        <f>H47-J47</f>
        <v>0.34977894852594593</v>
      </c>
      <c r="L47" s="28">
        <v>3100</v>
      </c>
      <c r="M47" s="29">
        <f>L47/C47*1000</f>
        <v>1.1851729592637801</v>
      </c>
      <c r="N47" s="28">
        <v>208</v>
      </c>
      <c r="O47" s="29">
        <f>N47*1000/C47</f>
        <v>7.9521282428021381E-2</v>
      </c>
      <c r="P47" s="28">
        <v>64</v>
      </c>
      <c r="Q47" s="14">
        <f>P47/C47*1000</f>
        <v>2.4468086900929657E-2</v>
      </c>
      <c r="R47" s="28">
        <v>0</v>
      </c>
      <c r="S47" s="15">
        <f>R47*1000/C47</f>
        <v>0</v>
      </c>
      <c r="T47" s="30">
        <v>2.0645159999999998</v>
      </c>
      <c r="U47" s="31">
        <v>0</v>
      </c>
      <c r="V47" s="102">
        <v>0</v>
      </c>
      <c r="W47" s="102">
        <v>0</v>
      </c>
      <c r="X47" s="82">
        <v>0</v>
      </c>
      <c r="Y47" s="28">
        <v>0.7</v>
      </c>
      <c r="Z47" s="18">
        <v>2.6800000000000001E-4</v>
      </c>
      <c r="AA47" s="30">
        <v>4.32</v>
      </c>
      <c r="AB47" s="18">
        <v>1.652E-3</v>
      </c>
      <c r="AC47" s="28">
        <v>0</v>
      </c>
      <c r="AD47" s="28">
        <v>0</v>
      </c>
      <c r="AE47" s="28">
        <v>99</v>
      </c>
      <c r="AF47" s="28">
        <v>3.8000000000000002E-5</v>
      </c>
      <c r="AG47" s="30">
        <v>2.2916669999999999</v>
      </c>
      <c r="AH47" s="30">
        <f>AC47/(Y47*1000)*100</f>
        <v>0</v>
      </c>
      <c r="AI47" s="22">
        <v>4.5319039999999999</v>
      </c>
      <c r="AJ47" s="22">
        <f>AI47/C47*1000000</f>
        <v>1.7326097015417297</v>
      </c>
      <c r="AK47" s="22">
        <v>0.70240000000000002</v>
      </c>
      <c r="AL47" s="22">
        <v>0.26853700000000003</v>
      </c>
      <c r="AM47" s="19">
        <v>15.499003999999999</v>
      </c>
      <c r="AN47" s="33">
        <v>176</v>
      </c>
      <c r="AO47" s="33">
        <v>38.161718999999998</v>
      </c>
      <c r="AP47" s="33">
        <f>(AO47/AN47)*100</f>
        <v>21.682794886363634</v>
      </c>
      <c r="AQ47" s="21">
        <v>10356.25</v>
      </c>
      <c r="AR47" s="19">
        <v>10.356199999999999</v>
      </c>
      <c r="AS47" s="19">
        <v>3.9593187744282443</v>
      </c>
      <c r="AT47" s="20">
        <v>50</v>
      </c>
      <c r="AU47" s="22">
        <v>19.115692891351291</v>
      </c>
      <c r="AV47" s="22">
        <f>AQ47*0.1/1000</f>
        <v>1.035625</v>
      </c>
      <c r="AW47" s="22">
        <v>0.39593378901211362</v>
      </c>
      <c r="AX47" s="19">
        <f>AR47/AT47*100</f>
        <v>20.712399999999999</v>
      </c>
      <c r="AY47" s="22">
        <f>AV47/AT47*100</f>
        <v>2.07125</v>
      </c>
      <c r="AZ47" s="22">
        <f>AT47-AR47</f>
        <v>39.643799999999999</v>
      </c>
      <c r="BA47" s="22">
        <v>15.156374116923049</v>
      </c>
      <c r="BB47" s="21">
        <f>AT47-AV47</f>
        <v>48.964374999999997</v>
      </c>
      <c r="BC47" s="5">
        <f>BB47/C47*1000</f>
        <v>1.8719759102339178E-2</v>
      </c>
      <c r="BD47" s="87">
        <v>860</v>
      </c>
      <c r="BE47" s="83">
        <v>63</v>
      </c>
      <c r="BF47" s="88">
        <v>24.08577304310263</v>
      </c>
      <c r="BG47" s="83">
        <v>835.91422695689732</v>
      </c>
      <c r="BH47" s="3">
        <v>53.26873875912689</v>
      </c>
      <c r="BI47" s="4">
        <v>0.61940393905961499</v>
      </c>
      <c r="BJ47" s="24">
        <v>54.556555000000003</v>
      </c>
      <c r="BK47" s="24">
        <f>BJ47*1000000/C47</f>
        <v>20.857727011802318</v>
      </c>
      <c r="BL47" s="24">
        <v>193.36151000000001</v>
      </c>
      <c r="BM47" s="24">
        <f>BL47*1000000/C47</f>
        <v>73.924784843359035</v>
      </c>
      <c r="BN47" s="24">
        <v>728.87311499999998</v>
      </c>
      <c r="BO47" s="24">
        <f>BN47*1000000/C47</f>
        <v>278.65829246205146</v>
      </c>
      <c r="BP47" s="24">
        <v>53.067058000000003</v>
      </c>
      <c r="BQ47" s="24">
        <v>7.485055</v>
      </c>
      <c r="BR47" s="7">
        <v>35</v>
      </c>
      <c r="BS47" s="4">
        <v>13.380985023945906</v>
      </c>
      <c r="BT47" s="6">
        <v>8.8546895083522426</v>
      </c>
      <c r="BU47" s="4">
        <v>3.3852705057986365</v>
      </c>
      <c r="BV47" s="4">
        <v>-26.145310491647759</v>
      </c>
      <c r="BW47" s="4">
        <v>-9.9957145181472686</v>
      </c>
      <c r="BX47" s="7">
        <v>29.456622326960805</v>
      </c>
      <c r="BY47" s="4">
        <v>11.261674920374089</v>
      </c>
      <c r="BZ47" s="4">
        <v>11.261674920374089</v>
      </c>
      <c r="CA47" s="22">
        <v>-5.5433776730391964</v>
      </c>
      <c r="CB47" s="4">
        <v>-2.1193101035718165</v>
      </c>
      <c r="CC47" s="96">
        <v>0</v>
      </c>
      <c r="CD47" s="97">
        <v>0</v>
      </c>
    </row>
    <row r="48" spans="1:82" s="66" customFormat="1" ht="12">
      <c r="A48" s="67" t="s">
        <v>294</v>
      </c>
      <c r="B48" s="67" t="s">
        <v>293</v>
      </c>
      <c r="C48" s="68">
        <v>256366.783471</v>
      </c>
      <c r="D48" s="69">
        <v>0</v>
      </c>
      <c r="E48" s="68">
        <v>0</v>
      </c>
      <c r="F48" s="68">
        <v>0</v>
      </c>
      <c r="G48" s="68">
        <v>0</v>
      </c>
      <c r="H48" s="60">
        <v>0</v>
      </c>
      <c r="I48" s="68">
        <v>0</v>
      </c>
      <c r="J48" s="60">
        <f>I48*1000/C48</f>
        <v>0</v>
      </c>
      <c r="K48" s="60">
        <f>H48-J48</f>
        <v>0</v>
      </c>
      <c r="L48" s="70">
        <v>0</v>
      </c>
      <c r="M48" s="60">
        <f>L48/C48*1000</f>
        <v>0</v>
      </c>
      <c r="N48" s="70">
        <v>0</v>
      </c>
      <c r="O48" s="60">
        <f>N48*1000/C48</f>
        <v>0</v>
      </c>
      <c r="P48" s="70">
        <v>0</v>
      </c>
      <c r="Q48" s="71">
        <f>P48/C48*1000</f>
        <v>0</v>
      </c>
      <c r="R48" s="70">
        <v>0</v>
      </c>
      <c r="S48" s="72">
        <f>R48*1000/C48</f>
        <v>0</v>
      </c>
      <c r="T48" s="69">
        <v>0</v>
      </c>
      <c r="U48" s="73">
        <v>0</v>
      </c>
      <c r="V48" s="103">
        <v>0</v>
      </c>
      <c r="W48" s="103">
        <v>0</v>
      </c>
      <c r="X48" s="104">
        <v>0</v>
      </c>
      <c r="Y48" s="70">
        <v>0</v>
      </c>
      <c r="Z48" s="74">
        <v>0</v>
      </c>
      <c r="AA48" s="69">
        <v>0</v>
      </c>
      <c r="AB48" s="74">
        <v>0</v>
      </c>
      <c r="AC48" s="70">
        <v>0</v>
      </c>
      <c r="AD48" s="70">
        <v>0</v>
      </c>
      <c r="AE48" s="70">
        <v>0</v>
      </c>
      <c r="AF48" s="70">
        <v>0</v>
      </c>
      <c r="AG48" s="69">
        <v>0</v>
      </c>
      <c r="AH48" s="69">
        <v>0</v>
      </c>
      <c r="AI48" s="60">
        <v>0</v>
      </c>
      <c r="AJ48" s="60">
        <f>AI48/C48*1000000</f>
        <v>0</v>
      </c>
      <c r="AK48" s="60">
        <v>0</v>
      </c>
      <c r="AL48" s="60">
        <v>0</v>
      </c>
      <c r="AM48" s="69">
        <v>0</v>
      </c>
      <c r="AN48" s="69">
        <v>0</v>
      </c>
      <c r="AO48" s="69">
        <v>0</v>
      </c>
      <c r="AP48" s="69">
        <v>0</v>
      </c>
      <c r="AQ48" s="68">
        <v>135793.75</v>
      </c>
      <c r="AR48" s="69">
        <v>135.79400999999999</v>
      </c>
      <c r="AS48" s="69">
        <v>529.68644440382775</v>
      </c>
      <c r="AT48" s="70">
        <v>72</v>
      </c>
      <c r="AU48" s="60">
        <v>280.84761615829444</v>
      </c>
      <c r="AV48" s="60">
        <f>AQ48*0.1/1000</f>
        <v>13.579375000000001</v>
      </c>
      <c r="AW48" s="60">
        <v>52.968543023188055</v>
      </c>
      <c r="AX48" s="69">
        <f>AR48/AT48*100</f>
        <v>188.60279166666663</v>
      </c>
      <c r="AY48" s="60">
        <f>AV48/AT48*100</f>
        <v>18.860243055555557</v>
      </c>
      <c r="AZ48" s="60">
        <f>AT48-AR48</f>
        <v>-63.794009999999986</v>
      </c>
      <c r="BA48" s="60">
        <v>-248.83882824553328</v>
      </c>
      <c r="BB48" s="68">
        <f>AT48-AV48</f>
        <v>58.420625000000001</v>
      </c>
      <c r="BC48" s="71">
        <f>BB48/C48*1000</f>
        <v>0.22787907313510644</v>
      </c>
      <c r="BD48" s="89">
        <v>1080</v>
      </c>
      <c r="BE48" s="90">
        <v>1762</v>
      </c>
      <c r="BF48" s="91">
        <v>6872.9652732071509</v>
      </c>
      <c r="BG48" s="90">
        <v>-5792.9652732071509</v>
      </c>
      <c r="BH48" s="59">
        <v>48.255640628570639</v>
      </c>
      <c r="BI48" s="62">
        <v>0.44681148730157999</v>
      </c>
      <c r="BJ48" s="68">
        <v>138.64058499999999</v>
      </c>
      <c r="BK48" s="68">
        <f>BJ48*1000000/C48</f>
        <v>540.78996944501944</v>
      </c>
      <c r="BL48" s="68">
        <v>332.56924600000002</v>
      </c>
      <c r="BM48" s="68">
        <f>BL48*1000000/C48</f>
        <v>1297.2399992591863</v>
      </c>
      <c r="BN48" s="68">
        <v>138.64058499999999</v>
      </c>
      <c r="BO48" s="68">
        <f>BN48*1000000/C48</f>
        <v>540.78996944501944</v>
      </c>
      <c r="BP48" s="68">
        <v>756.45003199999996</v>
      </c>
      <c r="BQ48" s="68">
        <v>100</v>
      </c>
      <c r="BR48" s="75">
        <v>946</v>
      </c>
      <c r="BS48" s="62">
        <v>3690.0256234072167</v>
      </c>
      <c r="BT48" s="76">
        <v>1.4405716337012053</v>
      </c>
      <c r="BU48" s="62">
        <v>5.6191820726332375</v>
      </c>
      <c r="BV48" s="62">
        <v>-944.55942836629879</v>
      </c>
      <c r="BW48" s="62">
        <v>-3684.4064413345836</v>
      </c>
      <c r="BX48" s="75">
        <v>4.7923051970193695</v>
      </c>
      <c r="BY48" s="62">
        <v>18.693159590051842</v>
      </c>
      <c r="BZ48" s="62">
        <v>18.693159590051842</v>
      </c>
      <c r="CA48" s="60">
        <v>-941.20769480298065</v>
      </c>
      <c r="CB48" s="62">
        <v>-3671.3324638171648</v>
      </c>
      <c r="CC48" s="98">
        <v>0</v>
      </c>
      <c r="CD48" s="99">
        <v>0</v>
      </c>
    </row>
    <row r="49" spans="1:82">
      <c r="A49" s="37" t="s">
        <v>32</v>
      </c>
      <c r="B49" s="37" t="s">
        <v>265</v>
      </c>
      <c r="C49" s="9">
        <v>4445694.6303939996</v>
      </c>
      <c r="D49" s="10">
        <v>87.711701000000005</v>
      </c>
      <c r="E49" s="24">
        <v>401.67</v>
      </c>
      <c r="F49" s="24">
        <v>90.350335188092302</v>
      </c>
      <c r="G49" s="24">
        <v>1182.08</v>
      </c>
      <c r="H49" s="16">
        <v>0.2658932064110841</v>
      </c>
      <c r="I49" s="24">
        <v>540.346</v>
      </c>
      <c r="J49" s="16">
        <f t="shared" si="10"/>
        <v>0.12154366076018852</v>
      </c>
      <c r="K49" s="16">
        <f t="shared" si="11"/>
        <v>0.14434954565089558</v>
      </c>
      <c r="L49" s="28">
        <v>16500</v>
      </c>
      <c r="M49" s="29">
        <f t="shared" si="12"/>
        <v>3.7114559977183337</v>
      </c>
      <c r="N49" s="28">
        <v>0</v>
      </c>
      <c r="O49" s="29">
        <f t="shared" si="13"/>
        <v>0</v>
      </c>
      <c r="P49" s="28">
        <v>347</v>
      </c>
      <c r="Q49" s="14">
        <f t="shared" si="14"/>
        <v>7.8053044315652229E-2</v>
      </c>
      <c r="R49" s="28">
        <v>0</v>
      </c>
      <c r="S49" s="15">
        <f t="shared" si="15"/>
        <v>0</v>
      </c>
      <c r="T49" s="30">
        <v>2.10303</v>
      </c>
      <c r="U49" s="31">
        <v>0</v>
      </c>
      <c r="V49" s="102">
        <v>0</v>
      </c>
      <c r="W49" s="102">
        <v>0</v>
      </c>
      <c r="X49" s="82">
        <v>0</v>
      </c>
      <c r="Y49" s="28">
        <v>7.53</v>
      </c>
      <c r="Z49" s="18">
        <v>1.694E-3</v>
      </c>
      <c r="AA49" s="30">
        <v>26.13</v>
      </c>
      <c r="AB49" s="18">
        <v>5.8780000000000004E-3</v>
      </c>
      <c r="AC49" s="28">
        <v>559</v>
      </c>
      <c r="AD49" s="28">
        <v>1.26E-4</v>
      </c>
      <c r="AE49" s="28">
        <v>3972</v>
      </c>
      <c r="AF49" s="28">
        <v>8.9300000000000002E-4</v>
      </c>
      <c r="AG49" s="30">
        <v>15.200918</v>
      </c>
      <c r="AH49" s="30">
        <f t="shared" si="16"/>
        <v>7.4236387782204512</v>
      </c>
      <c r="AI49" s="22">
        <v>-9.5406440000000003</v>
      </c>
      <c r="AJ49" s="22">
        <f t="shared" ref="AJ49:AJ66" si="18">AI49/C49*1000000</f>
        <v>-2.1460412361148751</v>
      </c>
      <c r="AK49" s="22">
        <v>1.9914000000000001</v>
      </c>
      <c r="AL49" s="22">
        <v>0.44793899999999998</v>
      </c>
      <c r="AM49" s="19">
        <v>-20.872805</v>
      </c>
      <c r="AN49" s="33">
        <v>144</v>
      </c>
      <c r="AO49" s="33">
        <v>76.954173999999995</v>
      </c>
      <c r="AP49" s="33">
        <f t="shared" si="17"/>
        <v>53.440398611111107</v>
      </c>
      <c r="AQ49" s="21">
        <v>32485.25</v>
      </c>
      <c r="AR49" s="19">
        <v>32.485199000000001</v>
      </c>
      <c r="AS49" s="19">
        <v>7.3071143433711283</v>
      </c>
      <c r="AT49" s="20">
        <v>189</v>
      </c>
      <c r="AU49" s="22">
        <v>42.513041428410006</v>
      </c>
      <c r="AV49" s="22">
        <f t="shared" ref="AV49:AV66" si="19">AQ49*0.1/1000</f>
        <v>3.2485249999999999</v>
      </c>
      <c r="AW49" s="22">
        <v>0.7307125815144212</v>
      </c>
      <c r="AX49" s="19">
        <f t="shared" ref="AX49:AX66" si="20">AR49/AT49*100</f>
        <v>17.187935978835981</v>
      </c>
      <c r="AY49" s="22">
        <f t="shared" ref="AY49:AY66" si="21">AV49/AT49*100</f>
        <v>1.7187962962962964</v>
      </c>
      <c r="AZ49" s="22">
        <f t="shared" ref="AZ49:AZ66" si="22">AT49-AR49</f>
        <v>156.51480100000001</v>
      </c>
      <c r="BA49" s="22">
        <v>35.20592708503888</v>
      </c>
      <c r="BB49" s="21">
        <f t="shared" ref="BB49:BB66" si="23">AT49-AV49</f>
        <v>185.751475</v>
      </c>
      <c r="BC49" s="5">
        <f t="shared" ref="BC49:BC66" si="24">BB49/C49*1000</f>
        <v>4.1782328846895582E-2</v>
      </c>
      <c r="BD49" s="87">
        <v>1100</v>
      </c>
      <c r="BE49" s="83">
        <v>2363</v>
      </c>
      <c r="BF49" s="88">
        <v>531.52548621869221</v>
      </c>
      <c r="BG49" s="83">
        <v>568.47451378130779</v>
      </c>
      <c r="BH49" s="3">
        <v>48.834680549137389</v>
      </c>
      <c r="BI49" s="4">
        <v>0.44395164135579446</v>
      </c>
      <c r="BJ49" s="24">
        <v>2173.7943529999998</v>
      </c>
      <c r="BK49" s="24">
        <f t="shared" ref="BK49:BK66" si="25">BJ49*1000000/C49</f>
        <v>488.96618722715721</v>
      </c>
      <c r="BL49" s="24">
        <v>3730.7720159999999</v>
      </c>
      <c r="BM49" s="24">
        <f t="shared" ref="BM49:BM66" si="26">BL49*1000000/C49</f>
        <v>839.18764696381322</v>
      </c>
      <c r="BN49" s="24">
        <v>3432.8458209999999</v>
      </c>
      <c r="BO49" s="24">
        <f t="shared" ref="BO49:BO66" si="27">BN49*1000000/C49</f>
        <v>772.17310373289502</v>
      </c>
      <c r="BP49" s="24">
        <v>350.22145999999998</v>
      </c>
      <c r="BQ49" s="24">
        <v>63.323390000000003</v>
      </c>
      <c r="BR49" s="7">
        <v>1190</v>
      </c>
      <c r="BS49" s="4">
        <v>267.67470528997683</v>
      </c>
      <c r="BT49" s="6">
        <v>204.56250373098342</v>
      </c>
      <c r="BU49" s="4">
        <v>5.5480822178366553</v>
      </c>
      <c r="BV49" s="4">
        <v>-1165.3349206751777</v>
      </c>
      <c r="BW49" s="4">
        <v>-262.12662307214015</v>
      </c>
      <c r="BX49" s="7">
        <v>82.05255821228819</v>
      </c>
      <c r="BY49" s="4">
        <v>18.456633897279755</v>
      </c>
      <c r="BZ49" s="4">
        <v>18.456633897279801</v>
      </c>
      <c r="CA49" s="22">
        <v>-1107.9474417877118</v>
      </c>
      <c r="CB49" s="4">
        <v>-249.21807139269708</v>
      </c>
      <c r="CC49" s="96">
        <v>0</v>
      </c>
      <c r="CD49" s="97">
        <v>0</v>
      </c>
    </row>
    <row r="50" spans="1:82">
      <c r="A50" s="37" t="s">
        <v>61</v>
      </c>
      <c r="B50" s="37" t="s">
        <v>266</v>
      </c>
      <c r="C50" s="9">
        <v>14332409.548350001</v>
      </c>
      <c r="D50" s="10">
        <v>99.717912999999996</v>
      </c>
      <c r="E50" s="24">
        <v>238.47</v>
      </c>
      <c r="F50" s="24">
        <v>16.638514214621612</v>
      </c>
      <c r="G50" s="24">
        <v>577.1</v>
      </c>
      <c r="H50" s="16">
        <v>4.0265385806424844E-2</v>
      </c>
      <c r="I50" s="24">
        <v>64.513999999999996</v>
      </c>
      <c r="J50" s="16">
        <f t="shared" si="10"/>
        <v>4.5012668513527846E-3</v>
      </c>
      <c r="K50" s="16">
        <f t="shared" si="11"/>
        <v>3.5764118955072061E-2</v>
      </c>
      <c r="L50" s="28">
        <v>132000</v>
      </c>
      <c r="M50" s="29">
        <f t="shared" si="12"/>
        <v>9.2098959044326438</v>
      </c>
      <c r="N50" s="28">
        <v>14509</v>
      </c>
      <c r="O50" s="29">
        <f t="shared" si="13"/>
        <v>1.0123210581622215</v>
      </c>
      <c r="P50" s="28">
        <v>200</v>
      </c>
      <c r="Q50" s="14">
        <f t="shared" si="14"/>
        <v>1.3954387733988856E-2</v>
      </c>
      <c r="R50" s="28">
        <v>210</v>
      </c>
      <c r="S50" s="15">
        <f t="shared" si="15"/>
        <v>1.4652107120688299E-2</v>
      </c>
      <c r="T50" s="30">
        <v>0.15151500000000001</v>
      </c>
      <c r="U50" s="31">
        <v>1.4473769999999999</v>
      </c>
      <c r="V50" s="102">
        <v>842.02</v>
      </c>
      <c r="W50" s="102">
        <v>4.6957958568350611</v>
      </c>
      <c r="X50" s="82">
        <v>0.55768222332427508</v>
      </c>
      <c r="Y50" s="28">
        <v>4.6900000000000004</v>
      </c>
      <c r="Z50" s="18">
        <v>3.2699999999999998E-4</v>
      </c>
      <c r="AA50" s="30">
        <v>4.6900000000000004</v>
      </c>
      <c r="AB50" s="18">
        <v>3.2699999999999998E-4</v>
      </c>
      <c r="AC50" s="28">
        <v>86</v>
      </c>
      <c r="AD50" s="28">
        <v>6.0000000000000002E-6</v>
      </c>
      <c r="AE50" s="28">
        <v>86</v>
      </c>
      <c r="AF50" s="28">
        <v>6.0000000000000002E-6</v>
      </c>
      <c r="AG50" s="30">
        <v>1.8336889999999999</v>
      </c>
      <c r="AH50" s="30">
        <f t="shared" si="16"/>
        <v>1.8336886993603412</v>
      </c>
      <c r="AI50" s="22">
        <v>5.7803490000000002</v>
      </c>
      <c r="AJ50" s="22">
        <f t="shared" si="18"/>
        <v>0.40330615591887375</v>
      </c>
      <c r="AK50" s="22">
        <v>0.98939999999999995</v>
      </c>
      <c r="AL50" s="22">
        <v>6.9031999999999996E-2</v>
      </c>
      <c r="AM50" s="19">
        <v>17.116613999999998</v>
      </c>
      <c r="AN50" s="33">
        <v>269</v>
      </c>
      <c r="AO50" s="33">
        <v>48.309173999999999</v>
      </c>
      <c r="AP50" s="33">
        <f t="shared" si="17"/>
        <v>17.958800743494425</v>
      </c>
      <c r="AQ50" s="21">
        <v>4980</v>
      </c>
      <c r="AR50" s="19">
        <v>4.9800000000000004</v>
      </c>
      <c r="AS50" s="19">
        <v>0.34746425457632252</v>
      </c>
      <c r="AT50" s="20">
        <v>259</v>
      </c>
      <c r="AU50" s="22">
        <v>18.070932115515568</v>
      </c>
      <c r="AV50" s="22">
        <f t="shared" si="19"/>
        <v>0.498</v>
      </c>
      <c r="AW50" s="22">
        <v>3.4746425457632249E-2</v>
      </c>
      <c r="AX50" s="19">
        <f t="shared" si="20"/>
        <v>1.9227799227799232</v>
      </c>
      <c r="AY50" s="22">
        <f t="shared" si="21"/>
        <v>0.19227799227799228</v>
      </c>
      <c r="AZ50" s="22">
        <f t="shared" si="22"/>
        <v>254.02</v>
      </c>
      <c r="BA50" s="22">
        <v>17.723467860939248</v>
      </c>
      <c r="BB50" s="21">
        <f t="shared" si="23"/>
        <v>258.50200000000001</v>
      </c>
      <c r="BC50" s="5">
        <f t="shared" si="24"/>
        <v>1.8036185690057938E-2</v>
      </c>
      <c r="BD50" s="87">
        <v>2100</v>
      </c>
      <c r="BE50" s="83">
        <v>1472</v>
      </c>
      <c r="BF50" s="88">
        <v>102.70429372215797</v>
      </c>
      <c r="BG50" s="83">
        <v>1997.2957062778421</v>
      </c>
      <c r="BH50" s="3">
        <v>13.522826470502885</v>
      </c>
      <c r="BI50" s="4">
        <v>4.9187872006639405E-2</v>
      </c>
      <c r="BJ50" s="24">
        <v>1042.4251280000001</v>
      </c>
      <c r="BK50" s="24">
        <f t="shared" si="25"/>
        <v>72.732022098824814</v>
      </c>
      <c r="BL50" s="24">
        <v>1508.214103</v>
      </c>
      <c r="BM50" s="24">
        <f t="shared" si="26"/>
        <v>105.23102189566102</v>
      </c>
      <c r="BN50" s="24">
        <v>28018.648993999999</v>
      </c>
      <c r="BO50" s="24">
        <f t="shared" si="27"/>
        <v>1954.9154592240639</v>
      </c>
      <c r="BP50" s="24">
        <v>32.499000000000002</v>
      </c>
      <c r="BQ50" s="24">
        <v>3.720469</v>
      </c>
      <c r="BR50" s="7">
        <v>334</v>
      </c>
      <c r="BS50" s="4">
        <v>23.303827515761387</v>
      </c>
      <c r="BT50" s="6">
        <v>158.45116650663053</v>
      </c>
      <c r="BU50" s="4">
        <v>14.272722464488423</v>
      </c>
      <c r="BV50" s="4">
        <v>-129.43749626901658</v>
      </c>
      <c r="BW50" s="4">
        <v>-9.0311050512729647</v>
      </c>
      <c r="BX50" s="7">
        <v>680.51176825311495</v>
      </c>
      <c r="BY50" s="4">
        <v>47.480625358731665</v>
      </c>
      <c r="BZ50" s="4">
        <v>23.303827515761387</v>
      </c>
      <c r="CA50" s="22">
        <v>346.51176825311489</v>
      </c>
      <c r="CB50" s="4">
        <v>24.176797842970277</v>
      </c>
      <c r="CC50" s="96">
        <v>0.81701947052894042</v>
      </c>
      <c r="CD50" s="97">
        <v>0.21617836872068688</v>
      </c>
    </row>
    <row r="51" spans="1:82" ht="15" customHeight="1">
      <c r="A51" s="37" t="s">
        <v>3</v>
      </c>
      <c r="B51" s="37" t="s">
        <v>298</v>
      </c>
      <c r="C51" s="9">
        <v>17596979.397300001</v>
      </c>
      <c r="D51" s="10">
        <v>99</v>
      </c>
      <c r="E51" s="24">
        <v>18.170000000000002</v>
      </c>
      <c r="F51" s="24">
        <v>1.03256357751876</v>
      </c>
      <c r="G51" s="24">
        <v>31</v>
      </c>
      <c r="H51" s="16">
        <v>1.7616659825581483E-3</v>
      </c>
      <c r="I51" s="24">
        <v>0</v>
      </c>
      <c r="J51" s="16">
        <f t="shared" si="10"/>
        <v>0</v>
      </c>
      <c r="K51" s="16">
        <f t="shared" si="11"/>
        <v>1.7616659825581483E-3</v>
      </c>
      <c r="L51" s="28">
        <v>0</v>
      </c>
      <c r="M51" s="29">
        <f t="shared" si="12"/>
        <v>0</v>
      </c>
      <c r="N51" s="28">
        <v>0</v>
      </c>
      <c r="O51" s="29">
        <f t="shared" si="13"/>
        <v>0</v>
      </c>
      <c r="P51" s="28">
        <v>0</v>
      </c>
      <c r="Q51" s="14">
        <f t="shared" si="14"/>
        <v>0</v>
      </c>
      <c r="R51" s="28">
        <v>0</v>
      </c>
      <c r="S51" s="15">
        <f t="shared" si="15"/>
        <v>0</v>
      </c>
      <c r="T51" s="30">
        <v>0</v>
      </c>
      <c r="U51" s="31">
        <v>0</v>
      </c>
      <c r="V51" s="102">
        <v>1551.22</v>
      </c>
      <c r="W51" s="102">
        <v>16.446082385264621</v>
      </c>
      <c r="X51" s="82">
        <v>1.0602030908101121</v>
      </c>
      <c r="Y51" s="28">
        <v>0</v>
      </c>
      <c r="Z51" s="18">
        <v>0</v>
      </c>
      <c r="AA51" s="30">
        <v>0</v>
      </c>
      <c r="AB51" s="18">
        <v>0</v>
      </c>
      <c r="AC51" s="28">
        <v>0</v>
      </c>
      <c r="AD51" s="28">
        <v>0</v>
      </c>
      <c r="AE51" s="28">
        <v>0</v>
      </c>
      <c r="AF51" s="28">
        <v>0</v>
      </c>
      <c r="AG51" s="30">
        <v>0</v>
      </c>
      <c r="AH51" s="30">
        <v>0</v>
      </c>
      <c r="AI51" s="22">
        <v>0.43</v>
      </c>
      <c r="AJ51" s="22">
        <f t="shared" si="18"/>
        <v>2.4436012016129154E-2</v>
      </c>
      <c r="AK51" s="22">
        <v>-0.01</v>
      </c>
      <c r="AL51" s="22">
        <v>-4.0000000000000002E-4</v>
      </c>
      <c r="AM51" s="19">
        <v>-2.3255810000000001</v>
      </c>
      <c r="AN51" s="33">
        <v>253.027558</v>
      </c>
      <c r="AO51" s="33">
        <v>1.914258</v>
      </c>
      <c r="AP51" s="33">
        <f t="shared" si="17"/>
        <v>0.75654130922766927</v>
      </c>
      <c r="AQ51" s="21">
        <v>0</v>
      </c>
      <c r="AR51" s="19">
        <v>0</v>
      </c>
      <c r="AS51" s="19">
        <v>0</v>
      </c>
      <c r="AT51" s="20">
        <v>69</v>
      </c>
      <c r="AU51" s="22">
        <v>3.921127509564911</v>
      </c>
      <c r="AV51" s="22">
        <f t="shared" si="19"/>
        <v>0</v>
      </c>
      <c r="AW51" s="22">
        <v>0</v>
      </c>
      <c r="AX51" s="19">
        <f t="shared" si="20"/>
        <v>0</v>
      </c>
      <c r="AY51" s="22">
        <f t="shared" si="21"/>
        <v>0</v>
      </c>
      <c r="AZ51" s="22">
        <f t="shared" si="22"/>
        <v>69</v>
      </c>
      <c r="BA51" s="22">
        <v>3.921127509564911</v>
      </c>
      <c r="BB51" s="21">
        <f t="shared" si="23"/>
        <v>69</v>
      </c>
      <c r="BC51" s="5">
        <f t="shared" si="24"/>
        <v>3.921127509564911E-3</v>
      </c>
      <c r="BD51" s="87">
        <v>2280</v>
      </c>
      <c r="BE51" s="83">
        <v>29</v>
      </c>
      <c r="BF51" s="88">
        <v>1.6480101127156872</v>
      </c>
      <c r="BG51" s="83">
        <v>2278.3519898872842</v>
      </c>
      <c r="BH51" s="3">
        <v>25.718996754421376</v>
      </c>
      <c r="BI51" s="4">
        <v>0.10991024254026228</v>
      </c>
      <c r="BJ51" s="24">
        <v>24.854731000000001</v>
      </c>
      <c r="BK51" s="24">
        <f t="shared" si="25"/>
        <v>1.4124430357526925</v>
      </c>
      <c r="BL51" s="24">
        <v>39.006078000000002</v>
      </c>
      <c r="BM51" s="24">
        <f t="shared" si="26"/>
        <v>2.2166348621164444</v>
      </c>
      <c r="BN51" s="24">
        <v>25727.540239000002</v>
      </c>
      <c r="BO51" s="24">
        <f t="shared" si="27"/>
        <v>1462.0429823852332</v>
      </c>
      <c r="BP51" s="24">
        <v>0.80419200000000002</v>
      </c>
      <c r="BQ51" s="24">
        <v>9.6606999999999998E-2</v>
      </c>
      <c r="BR51" s="7">
        <v>0.1</v>
      </c>
      <c r="BS51" s="4">
        <v>5.6827934921230595E-3</v>
      </c>
      <c r="BT51" s="6">
        <v>29.79390351523222</v>
      </c>
      <c r="BU51" s="4">
        <v>9.0044525784318736</v>
      </c>
      <c r="BV51" s="4">
        <v>158.35116650663053</v>
      </c>
      <c r="BW51" s="4">
        <v>8.9987697849397499</v>
      </c>
      <c r="BX51" s="7">
        <v>527.11460572949613</v>
      </c>
      <c r="BY51" s="4">
        <v>29.954834510425933</v>
      </c>
      <c r="BZ51" s="4">
        <v>5.6827934921230595E-3</v>
      </c>
      <c r="CA51" s="22">
        <v>527.01460572949622</v>
      </c>
      <c r="CB51" s="4">
        <v>29.949151716933809</v>
      </c>
      <c r="CC51" s="96">
        <v>0.62413384792766191</v>
      </c>
      <c r="CD51" s="97">
        <v>2.2311375094370815E-2</v>
      </c>
    </row>
    <row r="52" spans="1:82">
      <c r="A52" s="37" t="s">
        <v>47</v>
      </c>
      <c r="B52" s="37" t="s">
        <v>267</v>
      </c>
      <c r="C52" s="9">
        <v>7679016.4013499999</v>
      </c>
      <c r="D52" s="10">
        <v>77.678505000000001</v>
      </c>
      <c r="E52" s="24">
        <v>574.11</v>
      </c>
      <c r="F52" s="24">
        <v>74.763481413982831</v>
      </c>
      <c r="G52" s="24">
        <v>7594.3</v>
      </c>
      <c r="H52" s="16">
        <v>0.98896780565085052</v>
      </c>
      <c r="I52" s="24">
        <v>3433.8539999999998</v>
      </c>
      <c r="J52" s="16">
        <f t="shared" si="10"/>
        <v>0.44717367700846627</v>
      </c>
      <c r="K52" s="16">
        <f t="shared" si="11"/>
        <v>0.54179412864238419</v>
      </c>
      <c r="L52" s="28">
        <v>32100</v>
      </c>
      <c r="M52" s="29">
        <f t="shared" si="12"/>
        <v>4.1802228726008055</v>
      </c>
      <c r="N52" s="28">
        <v>1200</v>
      </c>
      <c r="O52" s="29">
        <f t="shared" si="13"/>
        <v>0.15627001392900208</v>
      </c>
      <c r="P52" s="28">
        <v>192</v>
      </c>
      <c r="Q52" s="14">
        <f t="shared" si="14"/>
        <v>2.5003202228640335E-2</v>
      </c>
      <c r="R52" s="28">
        <v>84</v>
      </c>
      <c r="S52" s="15">
        <f t="shared" si="15"/>
        <v>1.0938900975030147E-2</v>
      </c>
      <c r="T52" s="30">
        <v>0.59813099999999997</v>
      </c>
      <c r="U52" s="31">
        <v>7</v>
      </c>
      <c r="V52" s="102">
        <v>0</v>
      </c>
      <c r="W52" s="102">
        <v>0</v>
      </c>
      <c r="X52" s="82">
        <v>0</v>
      </c>
      <c r="Y52" s="28">
        <v>7.2</v>
      </c>
      <c r="Z52" s="18">
        <v>9.3800000000000003E-4</v>
      </c>
      <c r="AA52" s="30">
        <v>16.5</v>
      </c>
      <c r="AB52" s="18">
        <v>2.1489999999999999E-3</v>
      </c>
      <c r="AC52" s="28">
        <v>258</v>
      </c>
      <c r="AD52" s="28">
        <v>3.4E-5</v>
      </c>
      <c r="AE52" s="28">
        <v>1444</v>
      </c>
      <c r="AF52" s="28">
        <v>1.8799999999999999E-4</v>
      </c>
      <c r="AG52" s="30">
        <v>8.7515149999999995</v>
      </c>
      <c r="AH52" s="30">
        <f t="shared" si="16"/>
        <v>3.5833333333333335</v>
      </c>
      <c r="AI52" s="22">
        <v>9.4745509999999999</v>
      </c>
      <c r="AJ52" s="22">
        <f t="shared" si="18"/>
        <v>1.2338235139508673</v>
      </c>
      <c r="AK52" s="22">
        <v>2.8109999999999999</v>
      </c>
      <c r="AL52" s="22">
        <v>0.36606300000000003</v>
      </c>
      <c r="AM52" s="19">
        <v>29.668952000000001</v>
      </c>
      <c r="AN52" s="33">
        <v>89.654846000000006</v>
      </c>
      <c r="AO52" s="33">
        <v>68.820031999999998</v>
      </c>
      <c r="AP52" s="33">
        <f t="shared" si="17"/>
        <v>76.761084392471091</v>
      </c>
      <c r="AQ52" s="21">
        <v>84843.75</v>
      </c>
      <c r="AR52" s="19">
        <v>84.843802999999994</v>
      </c>
      <c r="AS52" s="19">
        <v>11.048785230499591</v>
      </c>
      <c r="AT52" s="20">
        <v>146</v>
      </c>
      <c r="AU52" s="22">
        <v>19.012851694695254</v>
      </c>
      <c r="AV52" s="22">
        <f t="shared" si="19"/>
        <v>8.484375</v>
      </c>
      <c r="AW52" s="22">
        <v>1.1048778328573976</v>
      </c>
      <c r="AX52" s="19">
        <f t="shared" si="20"/>
        <v>58.112193835616431</v>
      </c>
      <c r="AY52" s="22">
        <f t="shared" si="21"/>
        <v>5.8112157534246576</v>
      </c>
      <c r="AZ52" s="22">
        <f t="shared" si="22"/>
        <v>61.156197000000006</v>
      </c>
      <c r="BA52" s="22">
        <v>7.9640664641956631</v>
      </c>
      <c r="BB52" s="21">
        <f t="shared" si="23"/>
        <v>137.515625</v>
      </c>
      <c r="BC52" s="5">
        <f t="shared" si="24"/>
        <v>1.7907973861837859E-2</v>
      </c>
      <c r="BD52" s="87">
        <v>1030</v>
      </c>
      <c r="BE52" s="83">
        <v>1041</v>
      </c>
      <c r="BF52" s="88">
        <v>135.56423708340932</v>
      </c>
      <c r="BG52" s="83">
        <v>894.43576291659065</v>
      </c>
      <c r="BH52" s="3">
        <v>45.669357847047863</v>
      </c>
      <c r="BI52" s="4">
        <v>0.44377526458682415</v>
      </c>
      <c r="BJ52" s="24">
        <v>409.64356400000003</v>
      </c>
      <c r="BK52" s="24">
        <f t="shared" si="25"/>
        <v>53.345837876838381</v>
      </c>
      <c r="BL52" s="24">
        <v>830.28740000000005</v>
      </c>
      <c r="BM52" s="24">
        <f t="shared" si="26"/>
        <v>108.12418630256244</v>
      </c>
      <c r="BN52" s="24">
        <v>4499.1445430000003</v>
      </c>
      <c r="BO52" s="24">
        <f t="shared" si="27"/>
        <v>585.90115033600307</v>
      </c>
      <c r="BP52" s="24">
        <v>54.778348000000001</v>
      </c>
      <c r="BQ52" s="24">
        <v>9.1049209999999992</v>
      </c>
      <c r="BR52" s="7">
        <v>525</v>
      </c>
      <c r="BS52" s="4">
        <v>68.368131093938416</v>
      </c>
      <c r="BT52" s="6">
        <v>49.793044493133536</v>
      </c>
      <c r="BU52" s="4">
        <v>3.8799114311039027</v>
      </c>
      <c r="BV52" s="4">
        <v>-495.20609648476778</v>
      </c>
      <c r="BW52" s="4">
        <v>-64.48821966283451</v>
      </c>
      <c r="BX52" s="7">
        <v>99.11445936825649</v>
      </c>
      <c r="BY52" s="4">
        <v>12.907181621702462</v>
      </c>
      <c r="BZ52" s="4">
        <v>12.907181621702462</v>
      </c>
      <c r="CA52" s="22">
        <v>-425.88554063174348</v>
      </c>
      <c r="CB52" s="4">
        <v>-55.460949472235953</v>
      </c>
      <c r="CC52" s="96">
        <v>0</v>
      </c>
      <c r="CD52" s="97">
        <v>0</v>
      </c>
    </row>
    <row r="53" spans="1:82">
      <c r="A53" s="37" t="s">
        <v>38</v>
      </c>
      <c r="B53" s="37" t="s">
        <v>268</v>
      </c>
      <c r="C53" s="9">
        <v>5509243.4104000004</v>
      </c>
      <c r="D53" s="10">
        <v>96.492721000000003</v>
      </c>
      <c r="E53" s="24">
        <v>590.66</v>
      </c>
      <c r="F53" s="24">
        <v>107.21254371970377</v>
      </c>
      <c r="G53" s="24">
        <v>8197</v>
      </c>
      <c r="H53" s="16">
        <v>1.4878631037659769</v>
      </c>
      <c r="I53" s="24">
        <v>3524.5</v>
      </c>
      <c r="J53" s="16">
        <f t="shared" si="10"/>
        <v>0.63974301686265533</v>
      </c>
      <c r="K53" s="16">
        <f t="shared" si="11"/>
        <v>0.84812008690332152</v>
      </c>
      <c r="L53" s="28">
        <v>9740</v>
      </c>
      <c r="M53" s="29">
        <f t="shared" si="12"/>
        <v>1.7679378590558272</v>
      </c>
      <c r="N53" s="28">
        <v>1059</v>
      </c>
      <c r="O53" s="29">
        <f t="shared" si="13"/>
        <v>0.19222240171869825</v>
      </c>
      <c r="P53" s="28">
        <v>129</v>
      </c>
      <c r="Q53" s="14">
        <f t="shared" si="14"/>
        <v>2.3415193410492988E-2</v>
      </c>
      <c r="R53" s="28">
        <v>80</v>
      </c>
      <c r="S53" s="15">
        <f t="shared" si="15"/>
        <v>1.4521050177049914E-2</v>
      </c>
      <c r="T53" s="30">
        <v>1.324435</v>
      </c>
      <c r="U53" s="31">
        <v>7.554297</v>
      </c>
      <c r="V53" s="102">
        <v>0</v>
      </c>
      <c r="W53" s="102">
        <v>0</v>
      </c>
      <c r="X53" s="82">
        <v>0</v>
      </c>
      <c r="Y53" s="28">
        <v>13.6</v>
      </c>
      <c r="Z53" s="18">
        <v>2.4689999999999998E-3</v>
      </c>
      <c r="AA53" s="30">
        <v>25.63</v>
      </c>
      <c r="AB53" s="18">
        <v>4.6519999999999999E-3</v>
      </c>
      <c r="AC53" s="28">
        <v>839</v>
      </c>
      <c r="AD53" s="28">
        <v>1.5200000000000001E-4</v>
      </c>
      <c r="AE53" s="28">
        <v>2945</v>
      </c>
      <c r="AF53" s="28">
        <v>5.3499999999999999E-4</v>
      </c>
      <c r="AG53" s="30">
        <v>11.490441000000001</v>
      </c>
      <c r="AH53" s="30">
        <f t="shared" si="16"/>
        <v>6.1691176470588234</v>
      </c>
      <c r="AI53" s="22">
        <v>5.1151090000000003</v>
      </c>
      <c r="AJ53" s="22">
        <f t="shared" si="18"/>
        <v>0.92845943062599523</v>
      </c>
      <c r="AK53" s="22">
        <v>2.8727</v>
      </c>
      <c r="AL53" s="22">
        <v>0.52143300000000004</v>
      </c>
      <c r="AM53" s="19">
        <v>56.161071</v>
      </c>
      <c r="AN53" s="33">
        <v>94</v>
      </c>
      <c r="AO53" s="33">
        <v>96.491313000000005</v>
      </c>
      <c r="AP53" s="33">
        <f t="shared" si="17"/>
        <v>102.65033297872341</v>
      </c>
      <c r="AQ53" s="21">
        <v>19337.5</v>
      </c>
      <c r="AR53" s="19">
        <v>19.337499999999999</v>
      </c>
      <c r="AS53" s="19">
        <v>3.510010097483784</v>
      </c>
      <c r="AT53" s="20">
        <v>45</v>
      </c>
      <c r="AU53" s="22">
        <v>8.1680907245905754</v>
      </c>
      <c r="AV53" s="22">
        <f t="shared" si="19"/>
        <v>1.9337500000000001</v>
      </c>
      <c r="AW53" s="22">
        <v>0.35100100974837839</v>
      </c>
      <c r="AX53" s="19">
        <f t="shared" si="20"/>
        <v>42.972222222222214</v>
      </c>
      <c r="AY53" s="22">
        <f t="shared" si="21"/>
        <v>4.2972222222222225</v>
      </c>
      <c r="AZ53" s="22">
        <f t="shared" si="22"/>
        <v>25.662500000000001</v>
      </c>
      <c r="BA53" s="22">
        <v>4.6580806271067932</v>
      </c>
      <c r="BB53" s="21">
        <f t="shared" si="23"/>
        <v>43.066249999999997</v>
      </c>
      <c r="BC53" s="5">
        <f t="shared" si="24"/>
        <v>7.8170897148421969E-3</v>
      </c>
      <c r="BD53" s="87">
        <v>1850</v>
      </c>
      <c r="BE53" s="83">
        <v>95</v>
      </c>
      <c r="BF53" s="88">
        <v>17.243747085246774</v>
      </c>
      <c r="BG53" s="83">
        <v>1832.7562529147533</v>
      </c>
      <c r="BH53" s="3">
        <v>26.982691769743589</v>
      </c>
      <c r="BI53" s="4">
        <v>0.14585238794455993</v>
      </c>
      <c r="BJ53" s="24">
        <v>405.07298100000003</v>
      </c>
      <c r="BK53" s="24">
        <f t="shared" si="25"/>
        <v>73.526063530852326</v>
      </c>
      <c r="BL53" s="24">
        <v>515.69414400000005</v>
      </c>
      <c r="BM53" s="24">
        <f t="shared" si="26"/>
        <v>93.605256762935056</v>
      </c>
      <c r="BN53" s="24">
        <v>8071.8019619999995</v>
      </c>
      <c r="BO53" s="24">
        <f t="shared" si="27"/>
        <v>1465.1380163676492</v>
      </c>
      <c r="BP53" s="24">
        <v>20.079193</v>
      </c>
      <c r="BQ53" s="24">
        <v>5.0183710000000001</v>
      </c>
      <c r="BR53" s="7">
        <v>73</v>
      </c>
      <c r="BS53" s="4">
        <v>13.250458286558072</v>
      </c>
      <c r="BT53" s="6">
        <v>11.232998141603895</v>
      </c>
      <c r="BU53" s="4">
        <v>9.0380912194109051</v>
      </c>
      <c r="BV53" s="4">
        <v>-23.206955506866457</v>
      </c>
      <c r="BW53" s="4">
        <v>-4.2123670671471665</v>
      </c>
      <c r="BX53" s="7">
        <v>165.64498447520751</v>
      </c>
      <c r="BY53" s="4">
        <v>30.066739139264335</v>
      </c>
      <c r="BZ53" s="4">
        <v>13.250458286558072</v>
      </c>
      <c r="CA53" s="22">
        <v>92.644984475207508</v>
      </c>
      <c r="CB53" s="4">
        <v>16.816280852706264</v>
      </c>
      <c r="CC53" s="96">
        <v>0</v>
      </c>
      <c r="CD53" s="97">
        <v>0</v>
      </c>
    </row>
    <row r="54" spans="1:82" ht="13.5" customHeight="1">
      <c r="A54" s="37" t="s">
        <v>69</v>
      </c>
      <c r="B54" s="37" t="s">
        <v>269</v>
      </c>
      <c r="C54" s="9">
        <v>17788112.787300002</v>
      </c>
      <c r="D54" s="10">
        <v>63.813417999999999</v>
      </c>
      <c r="E54" s="24">
        <v>513.16999999999996</v>
      </c>
      <c r="F54" s="24">
        <v>28.849041274709183</v>
      </c>
      <c r="G54" s="24">
        <v>4470.3</v>
      </c>
      <c r="H54" s="16">
        <v>0.25130827836844022</v>
      </c>
      <c r="I54" s="24">
        <v>894.5</v>
      </c>
      <c r="J54" s="16">
        <f t="shared" si="10"/>
        <v>5.0286391293776656E-2</v>
      </c>
      <c r="K54" s="16">
        <f t="shared" si="11"/>
        <v>0.20102188707466356</v>
      </c>
      <c r="L54" s="28">
        <v>14800</v>
      </c>
      <c r="M54" s="29">
        <f t="shared" si="12"/>
        <v>0.83201631207143045</v>
      </c>
      <c r="N54" s="28">
        <v>5148</v>
      </c>
      <c r="O54" s="29">
        <f t="shared" si="13"/>
        <v>0.28940675503673807</v>
      </c>
      <c r="P54" s="28">
        <v>156</v>
      </c>
      <c r="Q54" s="14">
        <f t="shared" si="14"/>
        <v>8.7699016677799425E-3</v>
      </c>
      <c r="R54" s="28">
        <v>36</v>
      </c>
      <c r="S54" s="15">
        <f t="shared" si="15"/>
        <v>2.0238234617953712E-3</v>
      </c>
      <c r="T54" s="30">
        <v>1.054054</v>
      </c>
      <c r="U54" s="31">
        <v>0.69930099999999995</v>
      </c>
      <c r="V54" s="102">
        <v>5970.28</v>
      </c>
      <c r="W54" s="102">
        <v>65.351414040667251</v>
      </c>
      <c r="X54" s="82">
        <v>1.0946122131737079</v>
      </c>
      <c r="Y54" s="28">
        <v>5.5</v>
      </c>
      <c r="Z54" s="18">
        <v>3.0899999999999998E-4</v>
      </c>
      <c r="AA54" s="30">
        <v>33.56</v>
      </c>
      <c r="AB54" s="18">
        <v>1.887E-3</v>
      </c>
      <c r="AC54" s="28">
        <v>75</v>
      </c>
      <c r="AD54" s="28">
        <v>3.9999999999999998E-6</v>
      </c>
      <c r="AE54" s="28">
        <v>983</v>
      </c>
      <c r="AF54" s="28">
        <v>5.5000000000000002E-5</v>
      </c>
      <c r="AG54" s="30">
        <v>2.9290820000000002</v>
      </c>
      <c r="AH54" s="30">
        <f t="shared" si="16"/>
        <v>1.3636363636363635</v>
      </c>
      <c r="AI54" s="22">
        <v>18.403576999999999</v>
      </c>
      <c r="AJ54" s="22">
        <f t="shared" si="18"/>
        <v>1.0345997475988242</v>
      </c>
      <c r="AK54" s="22">
        <v>2.1088</v>
      </c>
      <c r="AL54" s="22">
        <v>0.118551</v>
      </c>
      <c r="AM54" s="19">
        <v>11.458641999999999</v>
      </c>
      <c r="AN54" s="33">
        <v>205.884624</v>
      </c>
      <c r="AO54" s="33">
        <v>40.223818000000001</v>
      </c>
      <c r="AP54" s="33">
        <f t="shared" si="17"/>
        <v>19.537067517970648</v>
      </c>
      <c r="AQ54" s="21">
        <v>27581.25</v>
      </c>
      <c r="AR54" s="19">
        <v>27.581199999999999</v>
      </c>
      <c r="AS54" s="19">
        <v>1.550541101790847</v>
      </c>
      <c r="AT54" s="20">
        <v>225</v>
      </c>
      <c r="AU54" s="22">
        <v>12.648896636221071</v>
      </c>
      <c r="AV54" s="22">
        <f t="shared" si="19"/>
        <v>2.7581250000000002</v>
      </c>
      <c r="AW54" s="22">
        <v>0.15505439126567663</v>
      </c>
      <c r="AX54" s="19">
        <f t="shared" si="20"/>
        <v>12.25831111111111</v>
      </c>
      <c r="AY54" s="22">
        <f t="shared" si="21"/>
        <v>1.2258333333333336</v>
      </c>
      <c r="AZ54" s="22">
        <f t="shared" si="22"/>
        <v>197.4188</v>
      </c>
      <c r="BA54" s="22">
        <v>11.098355534430224</v>
      </c>
      <c r="BB54" s="21">
        <f t="shared" si="23"/>
        <v>222.24187499999999</v>
      </c>
      <c r="BC54" s="5">
        <f t="shared" si="24"/>
        <v>1.2493842244955393E-2</v>
      </c>
      <c r="BD54" s="87">
        <v>460</v>
      </c>
      <c r="BE54" s="83">
        <v>622</v>
      </c>
      <c r="BF54" s="88">
        <v>34.967172034353361</v>
      </c>
      <c r="BG54" s="83">
        <v>425.03282796564662</v>
      </c>
      <c r="BH54" s="3">
        <v>22.818492264386514</v>
      </c>
      <c r="BI54" s="4">
        <v>0.49089479458527652</v>
      </c>
      <c r="BJ54" s="24">
        <v>371.77090099999998</v>
      </c>
      <c r="BK54" s="24">
        <f t="shared" si="25"/>
        <v>20.899963107127896</v>
      </c>
      <c r="BL54" s="24">
        <v>1008.1514079999999</v>
      </c>
      <c r="BM54" s="24">
        <f t="shared" si="26"/>
        <v>56.675568682012162</v>
      </c>
      <c r="BN54" s="24">
        <v>3617.6239070000001</v>
      </c>
      <c r="BO54" s="24">
        <f t="shared" si="27"/>
        <v>203.37311497051212</v>
      </c>
      <c r="BP54" s="24">
        <v>35.775606000000003</v>
      </c>
      <c r="BQ54" s="24">
        <v>10.27666</v>
      </c>
      <c r="BR54" s="7">
        <v>115</v>
      </c>
      <c r="BS54" s="4">
        <v>6.4649916140685839</v>
      </c>
      <c r="BT54" s="6">
        <v>3.6286464655619537</v>
      </c>
      <c r="BU54" s="4">
        <v>0.6314890329244971</v>
      </c>
      <c r="BV54" s="4">
        <v>-103.76700185839611</v>
      </c>
      <c r="BW54" s="4">
        <v>-5.8335025811440868</v>
      </c>
      <c r="BX54" s="7">
        <v>37.368468261317126</v>
      </c>
      <c r="BY54" s="4">
        <v>2.1007550777391586</v>
      </c>
      <c r="BZ54" s="4">
        <v>2.1007550777391586</v>
      </c>
      <c r="CA54" s="22">
        <v>-77.631531738682881</v>
      </c>
      <c r="CB54" s="4">
        <v>-4.3642365363294253</v>
      </c>
      <c r="CC54" s="96">
        <v>0</v>
      </c>
      <c r="CD54" s="97">
        <v>0</v>
      </c>
    </row>
    <row r="55" spans="1:82">
      <c r="A55" s="37" t="s">
        <v>59</v>
      </c>
      <c r="B55" s="37" t="s">
        <v>270</v>
      </c>
      <c r="C55" s="9">
        <v>14126013.431875</v>
      </c>
      <c r="D55" s="10">
        <v>64.631096999999997</v>
      </c>
      <c r="E55" s="24">
        <v>621.91</v>
      </c>
      <c r="F55" s="24">
        <v>44.025867807592157</v>
      </c>
      <c r="G55" s="24">
        <v>12342.84</v>
      </c>
      <c r="H55" s="16">
        <v>0.87376669005203456</v>
      </c>
      <c r="I55" s="24">
        <v>1533.6020000000001</v>
      </c>
      <c r="J55" s="16">
        <f t="shared" si="10"/>
        <v>0.10856580360736916</v>
      </c>
      <c r="K55" s="16">
        <f t="shared" si="11"/>
        <v>0.76520088644466544</v>
      </c>
      <c r="L55" s="28">
        <v>62500</v>
      </c>
      <c r="M55" s="29">
        <f t="shared" si="12"/>
        <v>4.4244613175130008</v>
      </c>
      <c r="N55" s="28">
        <v>7580</v>
      </c>
      <c r="O55" s="29">
        <f t="shared" si="13"/>
        <v>0.53659866858797667</v>
      </c>
      <c r="P55" s="28">
        <v>54</v>
      </c>
      <c r="Q55" s="14">
        <f t="shared" si="14"/>
        <v>3.8227345783312318E-3</v>
      </c>
      <c r="R55" s="28">
        <v>42</v>
      </c>
      <c r="S55" s="15">
        <f t="shared" si="15"/>
        <v>2.9732380053687363E-3</v>
      </c>
      <c r="T55" s="30">
        <v>8.6400000000000005E-2</v>
      </c>
      <c r="U55" s="31">
        <v>0.55408999999999997</v>
      </c>
      <c r="V55" s="102">
        <v>4900.9399999999996</v>
      </c>
      <c r="W55" s="102">
        <v>63.880824651978713</v>
      </c>
      <c r="X55" s="82">
        <v>1.3034402512982961</v>
      </c>
      <c r="Y55" s="28">
        <v>2.4</v>
      </c>
      <c r="Z55" s="18">
        <v>1.7000000000000001E-4</v>
      </c>
      <c r="AA55" s="30">
        <v>9.2200000000000006</v>
      </c>
      <c r="AB55" s="18">
        <v>6.5300000000000004E-4</v>
      </c>
      <c r="AC55" s="28">
        <v>126</v>
      </c>
      <c r="AD55" s="28">
        <v>9.0000000000000002E-6</v>
      </c>
      <c r="AE55" s="28">
        <v>555</v>
      </c>
      <c r="AF55" s="28">
        <v>3.8999999999999999E-5</v>
      </c>
      <c r="AG55" s="30">
        <v>6.0195230000000004</v>
      </c>
      <c r="AH55" s="30">
        <f t="shared" si="16"/>
        <v>5.25</v>
      </c>
      <c r="AI55" s="22">
        <v>14.004681</v>
      </c>
      <c r="AJ55" s="22">
        <f t="shared" si="18"/>
        <v>0.99141070957774835</v>
      </c>
      <c r="AK55" s="22">
        <v>2.74</v>
      </c>
      <c r="AL55" s="22">
        <v>0.193968</v>
      </c>
      <c r="AM55" s="19">
        <v>19.564886999999999</v>
      </c>
      <c r="AN55" s="33">
        <v>250.375756</v>
      </c>
      <c r="AO55" s="33">
        <v>53.335360000000001</v>
      </c>
      <c r="AP55" s="33">
        <f t="shared" si="17"/>
        <v>21.302126392780618</v>
      </c>
      <c r="AQ55" s="21">
        <v>312.5</v>
      </c>
      <c r="AR55" s="19">
        <v>0.3125</v>
      </c>
      <c r="AS55" s="19">
        <v>2.2122306587565001E-2</v>
      </c>
      <c r="AT55" s="20">
        <v>240</v>
      </c>
      <c r="AU55" s="22">
        <v>16.989931459249924</v>
      </c>
      <c r="AV55" s="22">
        <f t="shared" si="19"/>
        <v>3.125E-2</v>
      </c>
      <c r="AW55" s="22">
        <v>2.2122306587565002E-3</v>
      </c>
      <c r="AX55" s="19">
        <f t="shared" si="20"/>
        <v>0.13020833333333331</v>
      </c>
      <c r="AY55" s="22">
        <f t="shared" si="21"/>
        <v>1.3020833333333334E-2</v>
      </c>
      <c r="AZ55" s="22">
        <f t="shared" si="22"/>
        <v>239.6875</v>
      </c>
      <c r="BA55" s="22">
        <v>16.967809152662355</v>
      </c>
      <c r="BB55" s="21">
        <f t="shared" si="23"/>
        <v>239.96875</v>
      </c>
      <c r="BC55" s="5">
        <f t="shared" si="24"/>
        <v>1.6987719228591165E-2</v>
      </c>
      <c r="BD55" s="87">
        <v>420</v>
      </c>
      <c r="BE55" s="83">
        <v>215</v>
      </c>
      <c r="BF55" s="88">
        <v>15.22014693224472</v>
      </c>
      <c r="BG55" s="83">
        <v>404.77985306775525</v>
      </c>
      <c r="BH55" s="3">
        <v>20.981747470946218</v>
      </c>
      <c r="BI55" s="4">
        <v>0.50157204318647264</v>
      </c>
      <c r="BJ55" s="24">
        <v>522.47022900000002</v>
      </c>
      <c r="BK55" s="24">
        <f t="shared" si="25"/>
        <v>36.986389084202543</v>
      </c>
      <c r="BL55" s="24">
        <v>1407.579264</v>
      </c>
      <c r="BM55" s="24">
        <f t="shared" si="26"/>
        <v>99.644480078422703</v>
      </c>
      <c r="BN55" s="24">
        <v>2868.9449559999998</v>
      </c>
      <c r="BO55" s="24">
        <f t="shared" si="27"/>
        <v>203.09657567833659</v>
      </c>
      <c r="BP55" s="24">
        <v>62.658090999999999</v>
      </c>
      <c r="BQ55" s="24">
        <v>18.211231999999999</v>
      </c>
      <c r="BR55" s="7">
        <v>159</v>
      </c>
      <c r="BS55" s="4">
        <v>11.255829591753153</v>
      </c>
      <c r="BT55" s="6">
        <v>6.2689839024816045</v>
      </c>
      <c r="BU55" s="4">
        <v>0.25687689474894798</v>
      </c>
      <c r="BV55" s="4">
        <v>-155.37135353443804</v>
      </c>
      <c r="BW55" s="4">
        <v>-10.998952697004205</v>
      </c>
      <c r="BX55" s="7">
        <v>12.071306215005867</v>
      </c>
      <c r="BY55" s="4">
        <v>0.85454443840236971</v>
      </c>
      <c r="BZ55" s="4">
        <v>0.85454443840236971</v>
      </c>
      <c r="CA55" s="22">
        <v>-146.92869378499415</v>
      </c>
      <c r="CB55" s="4">
        <v>-10.401285153350784</v>
      </c>
      <c r="CC55" s="96">
        <v>0</v>
      </c>
      <c r="CD55" s="97">
        <v>0</v>
      </c>
    </row>
    <row r="56" spans="1:82">
      <c r="A56" s="37" t="s">
        <v>58</v>
      </c>
      <c r="B56" s="37" t="s">
        <v>271</v>
      </c>
      <c r="C56" s="9">
        <v>12424171.964199999</v>
      </c>
      <c r="D56" s="10">
        <v>36.972287000000001</v>
      </c>
      <c r="E56" s="24">
        <v>71.09</v>
      </c>
      <c r="F56" s="24">
        <v>5.7219104987313765</v>
      </c>
      <c r="G56" s="24">
        <v>113.5</v>
      </c>
      <c r="H56" s="16">
        <v>9.1354176622029989E-3</v>
      </c>
      <c r="I56" s="24">
        <v>33.1</v>
      </c>
      <c r="J56" s="16">
        <f t="shared" si="10"/>
        <v>2.6641614503869538E-3</v>
      </c>
      <c r="K56" s="16">
        <f t="shared" si="11"/>
        <v>6.4712562118160455E-3</v>
      </c>
      <c r="L56" s="28">
        <v>1000</v>
      </c>
      <c r="M56" s="29">
        <f t="shared" si="12"/>
        <v>8.0488261340995584E-2</v>
      </c>
      <c r="N56" s="28">
        <v>0</v>
      </c>
      <c r="O56" s="29">
        <f t="shared" si="13"/>
        <v>0</v>
      </c>
      <c r="P56" s="28">
        <v>15</v>
      </c>
      <c r="Q56" s="14">
        <f t="shared" si="14"/>
        <v>1.2073239201149336E-3</v>
      </c>
      <c r="R56" s="28">
        <v>0</v>
      </c>
      <c r="S56" s="15">
        <f t="shared" si="15"/>
        <v>0</v>
      </c>
      <c r="T56" s="30">
        <v>1.5</v>
      </c>
      <c r="U56" s="31">
        <v>0</v>
      </c>
      <c r="V56" s="102">
        <v>6007.23</v>
      </c>
      <c r="W56" s="102">
        <v>134.71245907230727</v>
      </c>
      <c r="X56" s="82">
        <v>2.2425054321593691</v>
      </c>
      <c r="Y56" s="28">
        <v>1.1299999999999999</v>
      </c>
      <c r="Z56" s="18">
        <v>9.1000000000000003E-5</v>
      </c>
      <c r="AA56" s="30">
        <v>17.18</v>
      </c>
      <c r="AB56" s="18">
        <v>1.3829999999999999E-3</v>
      </c>
      <c r="AC56" s="28">
        <v>28</v>
      </c>
      <c r="AD56" s="28">
        <v>1.9999999999999999E-6</v>
      </c>
      <c r="AE56" s="28">
        <v>553</v>
      </c>
      <c r="AF56" s="28">
        <v>4.5000000000000003E-5</v>
      </c>
      <c r="AG56" s="30">
        <v>3.2188590000000001</v>
      </c>
      <c r="AH56" s="30">
        <f t="shared" si="16"/>
        <v>2.4778761061946901</v>
      </c>
      <c r="AI56" s="22">
        <v>2.9965839999999999</v>
      </c>
      <c r="AJ56" s="22">
        <f t="shared" si="18"/>
        <v>0.2411898361222459</v>
      </c>
      <c r="AK56" s="22">
        <v>0.30890000000000001</v>
      </c>
      <c r="AL56" s="22">
        <v>2.4863E-2</v>
      </c>
      <c r="AM56" s="19">
        <v>10.308405</v>
      </c>
      <c r="AN56" s="33">
        <v>200.79124100000001</v>
      </c>
      <c r="AO56" s="33">
        <v>4.5029620000000001</v>
      </c>
      <c r="AP56" s="33">
        <f t="shared" si="17"/>
        <v>2.2426087799317895</v>
      </c>
      <c r="AQ56" s="21">
        <v>10118.75</v>
      </c>
      <c r="AR56" s="19">
        <v>10.1187</v>
      </c>
      <c r="AS56" s="19">
        <v>0.81443657003113212</v>
      </c>
      <c r="AT56" s="20">
        <v>757</v>
      </c>
      <c r="AU56" s="22">
        <v>60.929613835133658</v>
      </c>
      <c r="AV56" s="22">
        <f t="shared" si="19"/>
        <v>1.0118750000000001</v>
      </c>
      <c r="AW56" s="22">
        <v>8.1444059444419917E-2</v>
      </c>
      <c r="AX56" s="19">
        <f t="shared" si="20"/>
        <v>1.3366842800528402</v>
      </c>
      <c r="AY56" s="22">
        <f t="shared" si="21"/>
        <v>0.13366908850726553</v>
      </c>
      <c r="AZ56" s="22">
        <f t="shared" si="22"/>
        <v>746.88130000000001</v>
      </c>
      <c r="BA56" s="22">
        <v>60.115177265102531</v>
      </c>
      <c r="BB56" s="21">
        <f t="shared" si="23"/>
        <v>755.98812499999997</v>
      </c>
      <c r="BC56" s="5">
        <f t="shared" si="24"/>
        <v>6.0848169775689236E-2</v>
      </c>
      <c r="BD56" s="87">
        <v>440</v>
      </c>
      <c r="BE56" s="83">
        <v>1973</v>
      </c>
      <c r="BF56" s="88">
        <v>158.8033396257843</v>
      </c>
      <c r="BG56" s="83">
        <v>281.1966603742157</v>
      </c>
      <c r="BH56" s="3">
        <v>28.428236381308412</v>
      </c>
      <c r="BI56" s="4">
        <v>0.64115236946123644</v>
      </c>
      <c r="BJ56" s="24">
        <v>72.685426000000007</v>
      </c>
      <c r="BK56" s="24">
        <f t="shared" si="25"/>
        <v>5.8503235635695958</v>
      </c>
      <c r="BL56" s="24">
        <v>615.27840000000003</v>
      </c>
      <c r="BM56" s="24">
        <f t="shared" si="26"/>
        <v>49.522688656669615</v>
      </c>
      <c r="BN56" s="24">
        <v>850.22980900000005</v>
      </c>
      <c r="BO56" s="24">
        <f t="shared" si="27"/>
        <v>68.433519066696761</v>
      </c>
      <c r="BP56" s="24">
        <v>43.672364999999999</v>
      </c>
      <c r="BQ56" s="24">
        <v>8.5489149999999992</v>
      </c>
      <c r="BR56" s="7">
        <v>120</v>
      </c>
      <c r="BS56" s="4">
        <v>9.6585913609194698</v>
      </c>
      <c r="BT56" s="6">
        <v>8.2505774212615464</v>
      </c>
      <c r="BU56" s="4">
        <v>0.50457961468543377</v>
      </c>
      <c r="BV56" s="4">
        <v>-113.73101609751841</v>
      </c>
      <c r="BW56" s="4">
        <v>-9.1540117462340369</v>
      </c>
      <c r="BX56" s="7">
        <v>20.854835284174882</v>
      </c>
      <c r="BY56" s="4">
        <v>1.6785694325760838</v>
      </c>
      <c r="BZ56" s="4">
        <v>1.6785694325760838</v>
      </c>
      <c r="CA56" s="22">
        <v>-99.145164715825118</v>
      </c>
      <c r="CB56" s="4">
        <v>-7.980021928343386</v>
      </c>
      <c r="CC56" s="96">
        <v>0</v>
      </c>
      <c r="CD56" s="97">
        <v>0</v>
      </c>
    </row>
    <row r="57" spans="1:82">
      <c r="A57" s="37" t="s">
        <v>17</v>
      </c>
      <c r="B57" s="37" t="s">
        <v>272</v>
      </c>
      <c r="C57" s="9">
        <v>2466723.7844500002</v>
      </c>
      <c r="D57" s="10">
        <v>34.006011999999998</v>
      </c>
      <c r="E57" s="24">
        <v>29.98</v>
      </c>
      <c r="F57" s="24">
        <v>12.153772623019716</v>
      </c>
      <c r="G57" s="24">
        <v>68.5</v>
      </c>
      <c r="H57" s="16">
        <v>2.7769627240722166E-2</v>
      </c>
      <c r="I57" s="24">
        <v>4.9260000000000002</v>
      </c>
      <c r="J57" s="16">
        <f t="shared" si="10"/>
        <v>1.9969807852233197E-3</v>
      </c>
      <c r="K57" s="16">
        <f t="shared" si="11"/>
        <v>2.5772646455498847E-2</v>
      </c>
      <c r="L57" s="28">
        <v>1100</v>
      </c>
      <c r="M57" s="29">
        <f t="shared" si="12"/>
        <v>0.4459356199240056</v>
      </c>
      <c r="N57" s="28">
        <v>0</v>
      </c>
      <c r="O57" s="29">
        <f t="shared" si="13"/>
        <v>0</v>
      </c>
      <c r="P57" s="28">
        <v>13</v>
      </c>
      <c r="Q57" s="14">
        <f t="shared" si="14"/>
        <v>5.2701482354655209E-3</v>
      </c>
      <c r="R57" s="28">
        <v>0</v>
      </c>
      <c r="S57" s="15">
        <f t="shared" si="15"/>
        <v>0</v>
      </c>
      <c r="T57" s="30">
        <v>1.181818</v>
      </c>
      <c r="U57" s="31">
        <v>0</v>
      </c>
      <c r="V57" s="102">
        <v>0</v>
      </c>
      <c r="W57" s="102">
        <v>0</v>
      </c>
      <c r="X57" s="82">
        <v>0</v>
      </c>
      <c r="Y57" s="28">
        <v>0.4</v>
      </c>
      <c r="Z57" s="18">
        <v>1.6200000000000001E-4</v>
      </c>
      <c r="AA57" s="30">
        <v>3.3</v>
      </c>
      <c r="AB57" s="18">
        <v>1.338E-3</v>
      </c>
      <c r="AC57" s="28">
        <v>0</v>
      </c>
      <c r="AD57" s="28">
        <v>0</v>
      </c>
      <c r="AE57" s="28">
        <v>581</v>
      </c>
      <c r="AF57" s="28">
        <v>2.3599999999999999E-4</v>
      </c>
      <c r="AG57" s="30">
        <v>17.606061</v>
      </c>
      <c r="AH57" s="30">
        <f t="shared" si="16"/>
        <v>0</v>
      </c>
      <c r="AI57" s="22">
        <v>2.9816699999999998</v>
      </c>
      <c r="AJ57" s="22">
        <f t="shared" si="18"/>
        <v>1.2087571453261907</v>
      </c>
      <c r="AK57" s="22">
        <v>6.4199999999999993E-2</v>
      </c>
      <c r="AL57" s="22">
        <v>2.6026000000000001E-2</v>
      </c>
      <c r="AM57" s="19">
        <v>2.1531560000000001</v>
      </c>
      <c r="AN57" s="33">
        <v>168.774855</v>
      </c>
      <c r="AO57" s="33">
        <v>6.0461260000000001</v>
      </c>
      <c r="AP57" s="33">
        <f t="shared" si="17"/>
        <v>3.5823618393865599</v>
      </c>
      <c r="AQ57" s="21">
        <v>10693.75</v>
      </c>
      <c r="AR57" s="19">
        <v>10.6938</v>
      </c>
      <c r="AS57" s="19">
        <v>4.3352239384939368</v>
      </c>
      <c r="AT57" s="20">
        <v>11</v>
      </c>
      <c r="AU57" s="22">
        <v>4.4593561992400561</v>
      </c>
      <c r="AV57" s="22">
        <f t="shared" si="19"/>
        <v>1.069375</v>
      </c>
      <c r="AW57" s="22">
        <v>0.43352036686930318</v>
      </c>
      <c r="AX57" s="19">
        <f t="shared" si="20"/>
        <v>97.216363636363639</v>
      </c>
      <c r="AY57" s="22">
        <f t="shared" si="21"/>
        <v>9.7215909090909083</v>
      </c>
      <c r="AZ57" s="22">
        <f t="shared" si="22"/>
        <v>0.30620000000000047</v>
      </c>
      <c r="BA57" s="22">
        <v>0.12413226074611884</v>
      </c>
      <c r="BB57" s="21">
        <f t="shared" si="23"/>
        <v>9.9306249999999991</v>
      </c>
      <c r="BC57" s="5">
        <f t="shared" si="24"/>
        <v>4.0258358323707524E-3</v>
      </c>
      <c r="BD57" s="87">
        <v>780</v>
      </c>
      <c r="BE57" s="83">
        <v>80</v>
      </c>
      <c r="BF57" s="88">
        <v>32.431681449018591</v>
      </c>
      <c r="BG57" s="83">
        <v>747.56831855098142</v>
      </c>
      <c r="BH57" s="3">
        <v>59.765130260115789</v>
      </c>
      <c r="BI57" s="4">
        <v>0.76621961871943323</v>
      </c>
      <c r="BJ57" s="24">
        <v>10.134873000000001</v>
      </c>
      <c r="BK57" s="24">
        <f t="shared" si="25"/>
        <v>4.1086371582782419</v>
      </c>
      <c r="BL57" s="24">
        <v>210.8075</v>
      </c>
      <c r="BM57" s="24">
        <f t="shared" si="26"/>
        <v>85.460521088299828</v>
      </c>
      <c r="BN57" s="24">
        <v>119.33431299999999</v>
      </c>
      <c r="BO57" s="24">
        <f t="shared" si="27"/>
        <v>48.377655314418476</v>
      </c>
      <c r="BP57" s="24">
        <v>81.351883999999998</v>
      </c>
      <c r="BQ57" s="24">
        <v>8.4928410000000003</v>
      </c>
      <c r="BR57" s="7">
        <v>54</v>
      </c>
      <c r="BS57" s="4">
        <v>21.89138497808764</v>
      </c>
      <c r="BT57" s="6">
        <v>3.8049066695701237</v>
      </c>
      <c r="BU57" s="4">
        <v>3.3447512337102605</v>
      </c>
      <c r="BV57" s="4">
        <v>-45.749422578738461</v>
      </c>
      <c r="BW57" s="4">
        <v>-18.546633744377381</v>
      </c>
      <c r="BX57" s="7">
        <v>27.446941290059701</v>
      </c>
      <c r="BY57" s="4">
        <v>11.12688070836419</v>
      </c>
      <c r="BZ57" s="4">
        <v>11.12688070836419</v>
      </c>
      <c r="CA57" s="22">
        <v>-26.553058709940302</v>
      </c>
      <c r="CB57" s="4">
        <v>-10.764504269723449</v>
      </c>
      <c r="CC57" s="96">
        <v>0</v>
      </c>
      <c r="CD57" s="97">
        <v>0</v>
      </c>
    </row>
    <row r="58" spans="1:82">
      <c r="A58" s="39" t="s">
        <v>31</v>
      </c>
      <c r="B58" s="39" t="s">
        <v>273</v>
      </c>
      <c r="C58" s="9">
        <v>4335272.0432500001</v>
      </c>
      <c r="D58" s="10">
        <v>32.885089999999998</v>
      </c>
      <c r="E58" s="24">
        <v>145.75</v>
      </c>
      <c r="F58" s="24">
        <v>33.619574168807262</v>
      </c>
      <c r="G58" s="24">
        <v>1631.1</v>
      </c>
      <c r="H58" s="16">
        <v>0.3762393648489985</v>
      </c>
      <c r="I58" s="24">
        <v>635.79999999999995</v>
      </c>
      <c r="J58" s="16">
        <f t="shared" si="10"/>
        <v>0.14665746316657055</v>
      </c>
      <c r="K58" s="16">
        <f t="shared" si="11"/>
        <v>0.22958190168242795</v>
      </c>
      <c r="L58" s="28">
        <v>3800</v>
      </c>
      <c r="M58" s="29">
        <f t="shared" si="12"/>
        <v>0.8765309217253352</v>
      </c>
      <c r="N58" s="28">
        <v>0</v>
      </c>
      <c r="O58" s="29">
        <f t="shared" si="13"/>
        <v>0</v>
      </c>
      <c r="P58" s="28">
        <v>28</v>
      </c>
      <c r="Q58" s="14">
        <f t="shared" si="14"/>
        <v>6.4586488969235233E-3</v>
      </c>
      <c r="R58" s="28">
        <v>0</v>
      </c>
      <c r="S58" s="15">
        <f t="shared" si="15"/>
        <v>0</v>
      </c>
      <c r="T58" s="30">
        <v>0.736842</v>
      </c>
      <c r="U58" s="31">
        <v>0</v>
      </c>
      <c r="V58" s="102">
        <v>0</v>
      </c>
      <c r="W58" s="102">
        <v>0</v>
      </c>
      <c r="X58" s="82">
        <v>0</v>
      </c>
      <c r="Y58" s="28">
        <v>1.85</v>
      </c>
      <c r="Z58" s="18">
        <v>4.2700000000000002E-4</v>
      </c>
      <c r="AA58" s="30">
        <v>7.59</v>
      </c>
      <c r="AB58" s="18">
        <v>1.751E-3</v>
      </c>
      <c r="AC58" s="28">
        <v>69</v>
      </c>
      <c r="AD58" s="28">
        <v>1.5999999999999999E-5</v>
      </c>
      <c r="AE58" s="28">
        <v>837</v>
      </c>
      <c r="AF58" s="28">
        <v>1.93E-4</v>
      </c>
      <c r="AG58" s="30">
        <v>11.027668</v>
      </c>
      <c r="AH58" s="30">
        <f t="shared" si="16"/>
        <v>3.7297297297297298</v>
      </c>
      <c r="AI58" s="22">
        <v>3.503809</v>
      </c>
      <c r="AJ58" s="22">
        <f t="shared" si="18"/>
        <v>0.808209719031454</v>
      </c>
      <c r="AK58" s="22">
        <v>0.84150000000000003</v>
      </c>
      <c r="AL58" s="22">
        <v>0.194105</v>
      </c>
      <c r="AM58" s="19">
        <v>24.016719999999999</v>
      </c>
      <c r="AN58" s="33">
        <v>212</v>
      </c>
      <c r="AO58" s="33">
        <v>29.705278</v>
      </c>
      <c r="AP58" s="33">
        <f t="shared" si="17"/>
        <v>14.011923584905661</v>
      </c>
      <c r="AQ58" s="21">
        <v>26187.5</v>
      </c>
      <c r="AR58" s="19">
        <v>26.1875</v>
      </c>
      <c r="AS58" s="19">
        <v>6.0405667138637416</v>
      </c>
      <c r="AT58" s="20">
        <v>22</v>
      </c>
      <c r="AU58" s="22">
        <v>5.0746527047256196</v>
      </c>
      <c r="AV58" s="22">
        <f t="shared" si="19"/>
        <v>2.6187499999999999</v>
      </c>
      <c r="AW58" s="22">
        <v>0.60405667138637409</v>
      </c>
      <c r="AX58" s="19">
        <f t="shared" si="20"/>
        <v>119.03409090909092</v>
      </c>
      <c r="AY58" s="22">
        <f t="shared" si="21"/>
        <v>11.903409090909092</v>
      </c>
      <c r="AZ58" s="22">
        <f t="shared" si="22"/>
        <v>-4.1875</v>
      </c>
      <c r="BA58" s="22">
        <v>-0.9659140091381162</v>
      </c>
      <c r="BB58" s="21">
        <f t="shared" si="23"/>
        <v>19.381250000000001</v>
      </c>
      <c r="BC58" s="5">
        <f t="shared" si="24"/>
        <v>4.4705960333392518E-3</v>
      </c>
      <c r="BD58" s="87">
        <v>480</v>
      </c>
      <c r="BE58" s="83">
        <v>214</v>
      </c>
      <c r="BF58" s="88">
        <v>49.362530855058353</v>
      </c>
      <c r="BG58" s="83">
        <v>430.63746914494163</v>
      </c>
      <c r="BH58" s="3">
        <v>61.624472315513621</v>
      </c>
      <c r="BI58" s="4">
        <v>9.99</v>
      </c>
      <c r="BJ58" s="24">
        <v>38.373606000000002</v>
      </c>
      <c r="BK58" s="24">
        <f t="shared" si="25"/>
        <v>8.8514874308170661</v>
      </c>
      <c r="BL58" s="24">
        <v>209.799296</v>
      </c>
      <c r="BM58" s="24">
        <f t="shared" si="26"/>
        <v>48.393571131633273</v>
      </c>
      <c r="BN58" s="24">
        <v>612.92247499999996</v>
      </c>
      <c r="BO58" s="24">
        <f t="shared" si="27"/>
        <v>141.38039525208521</v>
      </c>
      <c r="BP58" s="24">
        <v>39.542084000000003</v>
      </c>
      <c r="BQ58" s="24">
        <v>6.2607600000000003</v>
      </c>
      <c r="BR58" s="7">
        <v>100</v>
      </c>
      <c r="BS58" s="4">
        <v>23.066603203298296</v>
      </c>
      <c r="BT58" s="6">
        <v>128.48992341512724</v>
      </c>
      <c r="BU58" s="4">
        <v>0.87766272372557264</v>
      </c>
      <c r="BV58" s="4">
        <v>-96.195093330429884</v>
      </c>
      <c r="BW58" s="4">
        <v>-22.188940479572725</v>
      </c>
      <c r="BX58" s="7">
        <v>12.657665596195269</v>
      </c>
      <c r="BY58" s="4">
        <v>2.9196934978747642</v>
      </c>
      <c r="BZ58" s="4">
        <v>2.9196934978747642</v>
      </c>
      <c r="CA58" s="22">
        <v>-87.342334403804728</v>
      </c>
      <c r="CB58" s="4">
        <v>-20.146909705423532</v>
      </c>
      <c r="CC58" s="96">
        <v>0</v>
      </c>
      <c r="CD58" s="97">
        <v>0</v>
      </c>
    </row>
    <row r="59" spans="1:82">
      <c r="A59" s="39" t="s">
        <v>64</v>
      </c>
      <c r="B59" s="39" t="s">
        <v>243</v>
      </c>
      <c r="C59" s="9">
        <v>16098403.416425001</v>
      </c>
      <c r="D59" s="10">
        <v>96.301535000000001</v>
      </c>
      <c r="E59" s="24">
        <v>1703.61</v>
      </c>
      <c r="F59" s="24">
        <v>105.82478000655816</v>
      </c>
      <c r="G59" s="24">
        <v>23586.9</v>
      </c>
      <c r="H59" s="16">
        <v>1.4651701407814504</v>
      </c>
      <c r="I59" s="24">
        <v>5602.8680000000004</v>
      </c>
      <c r="J59" s="16">
        <f t="shared" si="10"/>
        <v>0.34803873744917235</v>
      </c>
      <c r="K59" s="16">
        <f t="shared" si="11"/>
        <v>1.1171314033322779</v>
      </c>
      <c r="L59" s="28">
        <v>74200</v>
      </c>
      <c r="M59" s="29">
        <f t="shared" si="12"/>
        <v>4.6091527265551475</v>
      </c>
      <c r="N59" s="28">
        <v>3873</v>
      </c>
      <c r="O59" s="29">
        <f t="shared" si="13"/>
        <v>0.24058286401547288</v>
      </c>
      <c r="P59" s="28">
        <v>136</v>
      </c>
      <c r="Q59" s="14">
        <f t="shared" si="14"/>
        <v>8.4480427333086285E-3</v>
      </c>
      <c r="R59" s="28">
        <v>49</v>
      </c>
      <c r="S59" s="15">
        <f t="shared" si="15"/>
        <v>3.043780102442079E-3</v>
      </c>
      <c r="T59" s="30">
        <v>0.18328800000000001</v>
      </c>
      <c r="U59" s="31">
        <v>1.265169</v>
      </c>
      <c r="V59" s="102">
        <v>0</v>
      </c>
      <c r="W59" s="102">
        <v>0</v>
      </c>
      <c r="X59" s="82">
        <v>0</v>
      </c>
      <c r="Y59" s="28">
        <v>23.87</v>
      </c>
      <c r="Z59" s="18">
        <v>1.4829999999999999E-3</v>
      </c>
      <c r="AA59" s="30">
        <v>28.57</v>
      </c>
      <c r="AB59" s="18">
        <v>1.7750000000000001E-3</v>
      </c>
      <c r="AC59" s="28">
        <v>836</v>
      </c>
      <c r="AD59" s="28">
        <v>5.1999999999999997E-5</v>
      </c>
      <c r="AE59" s="28">
        <v>1613</v>
      </c>
      <c r="AF59" s="28">
        <v>1E-4</v>
      </c>
      <c r="AG59" s="30">
        <v>5.6457819999999996</v>
      </c>
      <c r="AH59" s="30">
        <f t="shared" si="16"/>
        <v>3.5023041474654377</v>
      </c>
      <c r="AI59" s="22">
        <v>27.447621999999999</v>
      </c>
      <c r="AJ59" s="22">
        <f t="shared" si="18"/>
        <v>1.7049903204683969</v>
      </c>
      <c r="AK59" s="22">
        <v>7.2633000000000001</v>
      </c>
      <c r="AL59" s="22">
        <v>0.451181</v>
      </c>
      <c r="AM59" s="19">
        <v>26.462402000000001</v>
      </c>
      <c r="AN59" s="33">
        <v>96.643874999999994</v>
      </c>
      <c r="AO59" s="33">
        <v>99.607613000000001</v>
      </c>
      <c r="AP59" s="33">
        <f t="shared" si="17"/>
        <v>103.06665890621625</v>
      </c>
      <c r="AQ59" s="21">
        <v>64418.75</v>
      </c>
      <c r="AR59" s="19">
        <v>64.418700999999999</v>
      </c>
      <c r="AS59" s="19">
        <v>4.0015583740605232</v>
      </c>
      <c r="AT59" s="20">
        <v>344</v>
      </c>
      <c r="AU59" s="22">
        <v>21.36857867836888</v>
      </c>
      <c r="AV59" s="22">
        <f t="shared" si="19"/>
        <v>6.4418749999999996</v>
      </c>
      <c r="AW59" s="22">
        <v>0.40015614178406256</v>
      </c>
      <c r="AX59" s="19">
        <f t="shared" si="20"/>
        <v>18.726366569767443</v>
      </c>
      <c r="AY59" s="22">
        <f t="shared" si="21"/>
        <v>1.8726380813953489</v>
      </c>
      <c r="AZ59" s="22">
        <f t="shared" si="22"/>
        <v>279.581299</v>
      </c>
      <c r="BA59" s="22">
        <v>17.367020304308358</v>
      </c>
      <c r="BB59" s="21">
        <f t="shared" si="23"/>
        <v>337.55812500000002</v>
      </c>
      <c r="BC59" s="5">
        <f t="shared" si="24"/>
        <v>2.0968422536584819E-2</v>
      </c>
      <c r="BD59" s="87">
        <v>2000</v>
      </c>
      <c r="BE59" s="83">
        <v>1959</v>
      </c>
      <c r="BF59" s="88">
        <v>121.68908613640882</v>
      </c>
      <c r="BG59" s="83">
        <v>1878.3109138635912</v>
      </c>
      <c r="BH59" s="3">
        <v>26.612469040880939</v>
      </c>
      <c r="BI59" s="4">
        <v>0.13306234520440469</v>
      </c>
      <c r="BJ59" s="24">
        <v>2328.743015</v>
      </c>
      <c r="BK59" s="24">
        <f t="shared" si="25"/>
        <v>144.65676842363214</v>
      </c>
      <c r="BL59" s="24">
        <v>3024.24064</v>
      </c>
      <c r="BM59" s="24">
        <f t="shared" si="26"/>
        <v>187.85966295976934</v>
      </c>
      <c r="BN59" s="24">
        <v>28538.971368999999</v>
      </c>
      <c r="BO59" s="24">
        <f t="shared" si="27"/>
        <v>1772.7827183087015</v>
      </c>
      <c r="BP59" s="24">
        <v>43.202894999999998</v>
      </c>
      <c r="BQ59" s="24">
        <v>8.1598699999999997</v>
      </c>
      <c r="BR59" s="7">
        <v>410</v>
      </c>
      <c r="BS59" s="4">
        <v>25.468364122474696</v>
      </c>
      <c r="BT59" s="6">
        <v>276.57546767062104</v>
      </c>
      <c r="BU59" s="4">
        <v>7.9815320868423125</v>
      </c>
      <c r="BV59" s="4">
        <v>-281.51007658487271</v>
      </c>
      <c r="BW59" s="4">
        <v>-17.486832035632382</v>
      </c>
      <c r="BX59" s="7">
        <v>427.44346295704781</v>
      </c>
      <c r="BY59" s="4">
        <v>26.551916478930778</v>
      </c>
      <c r="BZ59" s="4">
        <v>25.468364122474696</v>
      </c>
      <c r="CA59" s="22">
        <v>17.443462957047835</v>
      </c>
      <c r="CB59" s="4">
        <v>1.0835523564560816</v>
      </c>
      <c r="CC59" s="96">
        <v>0</v>
      </c>
      <c r="CD59" s="97">
        <v>0</v>
      </c>
    </row>
    <row r="60" spans="1:82">
      <c r="A60" s="39" t="s">
        <v>65</v>
      </c>
      <c r="B60" s="39" t="s">
        <v>244</v>
      </c>
      <c r="C60" s="9">
        <v>16543173.516899999</v>
      </c>
      <c r="D60" s="10">
        <v>99.249528999999995</v>
      </c>
      <c r="E60" s="24">
        <v>5207.24</v>
      </c>
      <c r="F60" s="24">
        <v>314.76669181281591</v>
      </c>
      <c r="G60" s="24">
        <v>7183</v>
      </c>
      <c r="H60" s="16">
        <v>0.43419722296100366</v>
      </c>
      <c r="I60" s="24">
        <v>1152.818</v>
      </c>
      <c r="J60" s="16">
        <f t="shared" si="10"/>
        <v>6.9685420322909419E-2</v>
      </c>
      <c r="K60" s="16">
        <f t="shared" si="11"/>
        <v>0.36451180263809424</v>
      </c>
      <c r="L60" s="28">
        <v>23450</v>
      </c>
      <c r="M60" s="29">
        <f t="shared" si="12"/>
        <v>1.4175031154720221</v>
      </c>
      <c r="N60" s="28">
        <v>1020</v>
      </c>
      <c r="O60" s="29">
        <f t="shared" si="13"/>
        <v>6.1656851930979216E-2</v>
      </c>
      <c r="P60" s="28">
        <v>321</v>
      </c>
      <c r="Q60" s="14">
        <f t="shared" si="14"/>
        <v>1.940377399004346E-2</v>
      </c>
      <c r="R60" s="28">
        <v>17</v>
      </c>
      <c r="S60" s="15">
        <f t="shared" si="15"/>
        <v>1.0276141988496536E-3</v>
      </c>
      <c r="T60" s="30">
        <v>1.36887</v>
      </c>
      <c r="U60" s="31">
        <v>1.6666669999999999</v>
      </c>
      <c r="V60" s="102">
        <v>479.18</v>
      </c>
      <c r="W60" s="102">
        <v>1.3018242637665121</v>
      </c>
      <c r="X60" s="82">
        <v>0.27167750402072538</v>
      </c>
      <c r="Y60" s="28">
        <v>2.5</v>
      </c>
      <c r="Z60" s="18">
        <v>1.5100000000000001E-4</v>
      </c>
      <c r="AA60" s="30">
        <v>86</v>
      </c>
      <c r="AB60" s="18">
        <v>5.1989999999999996E-3</v>
      </c>
      <c r="AC60" s="28">
        <v>30</v>
      </c>
      <c r="AD60" s="28">
        <v>1.9999999999999999E-6</v>
      </c>
      <c r="AE60" s="28">
        <v>4083</v>
      </c>
      <c r="AF60" s="28">
        <v>2.4699999999999999E-4</v>
      </c>
      <c r="AG60" s="30">
        <v>4.7476739999999999</v>
      </c>
      <c r="AH60" s="30">
        <f t="shared" si="16"/>
        <v>1.2</v>
      </c>
      <c r="AI60" s="22">
        <v>-1.65856</v>
      </c>
      <c r="AJ60" s="22">
        <f t="shared" si="18"/>
        <v>-0.1002564591555342</v>
      </c>
      <c r="AK60" s="22">
        <v>3.1379000000000001</v>
      </c>
      <c r="AL60" s="22">
        <v>0.18967899999999999</v>
      </c>
      <c r="AM60" s="19">
        <v>-189.19424100000001</v>
      </c>
      <c r="AN60" s="33">
        <v>114.943337</v>
      </c>
      <c r="AO60" s="33">
        <v>136.105324</v>
      </c>
      <c r="AP60" s="33">
        <f t="shared" si="17"/>
        <v>118.41079922710091</v>
      </c>
      <c r="AQ60" s="21">
        <v>61825</v>
      </c>
      <c r="AR60" s="19">
        <v>61.825001</v>
      </c>
      <c r="AS60" s="19">
        <v>3.7371911100878843</v>
      </c>
      <c r="AT60" s="20">
        <v>209</v>
      </c>
      <c r="AU60" s="22">
        <v>12.633609856445741</v>
      </c>
      <c r="AV60" s="22">
        <f t="shared" si="19"/>
        <v>6.1825000000000001</v>
      </c>
      <c r="AW60" s="22">
        <v>0.37371910496399902</v>
      </c>
      <c r="AX60" s="19">
        <f t="shared" si="20"/>
        <v>29.581340191387561</v>
      </c>
      <c r="AY60" s="22">
        <f t="shared" si="21"/>
        <v>2.9581339712918662</v>
      </c>
      <c r="AZ60" s="22">
        <f t="shared" si="22"/>
        <v>147.17499900000001</v>
      </c>
      <c r="BA60" s="22">
        <v>8.8964187463578579</v>
      </c>
      <c r="BB60" s="21">
        <f t="shared" si="23"/>
        <v>202.8175</v>
      </c>
      <c r="BC60" s="5">
        <f t="shared" si="24"/>
        <v>1.2259890751481742E-2</v>
      </c>
      <c r="BD60" s="87">
        <v>2370</v>
      </c>
      <c r="BE60" s="83">
        <v>689</v>
      </c>
      <c r="BF60" s="88">
        <v>41.648599000435965</v>
      </c>
      <c r="BG60" s="83">
        <v>2328.3514009995642</v>
      </c>
      <c r="BH60" s="3">
        <v>53.566397343400325</v>
      </c>
      <c r="BI60" s="4">
        <v>0.22601855419156255</v>
      </c>
      <c r="BJ60" s="24">
        <v>921.96954700000003</v>
      </c>
      <c r="BK60" s="24">
        <f t="shared" si="25"/>
        <v>55.731117494363708</v>
      </c>
      <c r="BL60" s="24">
        <v>1109.0759680000001</v>
      </c>
      <c r="BM60" s="24">
        <f t="shared" si="26"/>
        <v>67.0413066070426</v>
      </c>
      <c r="BN60" s="24">
        <v>24513.517916000001</v>
      </c>
      <c r="BO60" s="24">
        <f t="shared" si="27"/>
        <v>1481.7905337786453</v>
      </c>
      <c r="BP60" s="24">
        <v>11.31019</v>
      </c>
      <c r="BQ60" s="24">
        <v>3.761066</v>
      </c>
      <c r="BR60" s="7">
        <v>285</v>
      </c>
      <c r="BS60" s="4">
        <v>17.227649804244297</v>
      </c>
      <c r="BT60" s="6">
        <v>50.963957367556191</v>
      </c>
      <c r="BU60" s="4">
        <v>16.718404566577366</v>
      </c>
      <c r="BV60" s="4">
        <v>-8.4245323293789749</v>
      </c>
      <c r="BW60" s="4">
        <v>-0.50924523766693142</v>
      </c>
      <c r="BX60" s="7">
        <v>920.07507303235786</v>
      </c>
      <c r="BY60" s="4">
        <v>55.616600532687563</v>
      </c>
      <c r="BZ60" s="4">
        <v>17.227649804244297</v>
      </c>
      <c r="CA60" s="22">
        <v>635.07507303235764</v>
      </c>
      <c r="CB60" s="4">
        <v>38.388950728443263</v>
      </c>
      <c r="CC60" s="96">
        <v>0</v>
      </c>
      <c r="CD60" s="97">
        <v>0</v>
      </c>
    </row>
    <row r="61" spans="1:82">
      <c r="A61" s="39" t="s">
        <v>39</v>
      </c>
      <c r="B61" s="39" t="s">
        <v>274</v>
      </c>
      <c r="C61" s="9">
        <v>5525684.0623000003</v>
      </c>
      <c r="D61" s="10">
        <v>93.956389000000001</v>
      </c>
      <c r="E61" s="24">
        <v>333.29</v>
      </c>
      <c r="F61" s="24">
        <v>60.316513981306421</v>
      </c>
      <c r="G61" s="24">
        <v>3763.2</v>
      </c>
      <c r="H61" s="16">
        <v>0.68103785116400828</v>
      </c>
      <c r="I61" s="24">
        <v>912.31</v>
      </c>
      <c r="J61" s="16">
        <f t="shared" si="10"/>
        <v>0.1651035400710662</v>
      </c>
      <c r="K61" s="16">
        <f t="shared" si="11"/>
        <v>0.51593431109294208</v>
      </c>
      <c r="L61" s="28">
        <v>8350</v>
      </c>
      <c r="M61" s="29">
        <f t="shared" si="12"/>
        <v>1.5111251214975205</v>
      </c>
      <c r="N61" s="28">
        <v>3182</v>
      </c>
      <c r="O61" s="29">
        <f t="shared" si="13"/>
        <v>0.57585630378504304</v>
      </c>
      <c r="P61" s="28">
        <v>102</v>
      </c>
      <c r="Q61" s="14">
        <f t="shared" si="14"/>
        <v>1.8459252981167316E-2</v>
      </c>
      <c r="R61" s="28">
        <v>198</v>
      </c>
      <c r="S61" s="15">
        <f t="shared" si="15"/>
        <v>3.583266755167773E-2</v>
      </c>
      <c r="T61" s="30">
        <v>1.221557</v>
      </c>
      <c r="U61" s="31">
        <v>6.2225020000000004</v>
      </c>
      <c r="V61" s="102">
        <v>0</v>
      </c>
      <c r="W61" s="102">
        <v>0</v>
      </c>
      <c r="X61" s="82">
        <v>0</v>
      </c>
      <c r="Y61" s="28">
        <v>6.73</v>
      </c>
      <c r="Z61" s="18">
        <v>1.2179999999999999E-3</v>
      </c>
      <c r="AA61" s="30">
        <v>32.880000000000003</v>
      </c>
      <c r="AB61" s="18">
        <v>5.9500000000000004E-3</v>
      </c>
      <c r="AC61" s="28">
        <v>349</v>
      </c>
      <c r="AD61" s="28">
        <v>6.3E-5</v>
      </c>
      <c r="AE61" s="28">
        <v>2610</v>
      </c>
      <c r="AF61" s="28">
        <v>4.7199999999999998E-4</v>
      </c>
      <c r="AG61" s="30">
        <v>7.9379559999999998</v>
      </c>
      <c r="AH61" s="30">
        <f t="shared" si="16"/>
        <v>5.1857355126300151</v>
      </c>
      <c r="AI61" s="22">
        <v>2.3268990000000001</v>
      </c>
      <c r="AJ61" s="22">
        <f t="shared" si="18"/>
        <v>0.42110605198652201</v>
      </c>
      <c r="AK61" s="22">
        <v>2.0703999999999998</v>
      </c>
      <c r="AL61" s="22">
        <v>0.37468699999999999</v>
      </c>
      <c r="AM61" s="19">
        <v>88.976787999999999</v>
      </c>
      <c r="AN61" s="33">
        <v>105.37724300000001</v>
      </c>
      <c r="AO61" s="33">
        <v>56.674672000000001</v>
      </c>
      <c r="AP61" s="33">
        <f t="shared" si="17"/>
        <v>53.782648308610618</v>
      </c>
      <c r="AQ61" s="21">
        <v>13156.25</v>
      </c>
      <c r="AR61" s="19">
        <v>13.1563</v>
      </c>
      <c r="AS61" s="19">
        <v>2.3809359803542307</v>
      </c>
      <c r="AT61" s="20">
        <v>28</v>
      </c>
      <c r="AU61" s="22">
        <v>5.0672459163988703</v>
      </c>
      <c r="AV61" s="22">
        <f t="shared" si="19"/>
        <v>1.315625</v>
      </c>
      <c r="AW61" s="22">
        <v>0.23809269317008086</v>
      </c>
      <c r="AX61" s="19">
        <f t="shared" si="20"/>
        <v>46.986785714285709</v>
      </c>
      <c r="AY61" s="22">
        <f t="shared" si="21"/>
        <v>4.6986607142857144</v>
      </c>
      <c r="AZ61" s="22">
        <f t="shared" si="22"/>
        <v>14.8437</v>
      </c>
      <c r="BA61" s="22">
        <v>2.6863099360446396</v>
      </c>
      <c r="BB61" s="21">
        <f t="shared" si="23"/>
        <v>26.684374999999999</v>
      </c>
      <c r="BC61" s="5">
        <f t="shared" si="24"/>
        <v>4.8291532232287897E-3</v>
      </c>
      <c r="BD61" s="87">
        <v>1660</v>
      </c>
      <c r="BE61" s="83">
        <v>254</v>
      </c>
      <c r="BF61" s="88">
        <v>45.967159384475472</v>
      </c>
      <c r="BG61" s="83">
        <v>1614.0328406155245</v>
      </c>
      <c r="BH61" s="3">
        <v>38.627371373647826</v>
      </c>
      <c r="BI61" s="4">
        <v>0.2326950082749869</v>
      </c>
      <c r="BJ61" s="24">
        <v>308.17783100000003</v>
      </c>
      <c r="BK61" s="24">
        <f t="shared" si="25"/>
        <v>55.77188770212183</v>
      </c>
      <c r="BL61" s="24">
        <v>457.288704</v>
      </c>
      <c r="BM61" s="24">
        <f t="shared" si="26"/>
        <v>82.756939927118992</v>
      </c>
      <c r="BN61" s="24">
        <v>5921.5989170000003</v>
      </c>
      <c r="BO61" s="24">
        <f t="shared" si="27"/>
        <v>1071.6499260971509</v>
      </c>
      <c r="BP61" s="24">
        <v>26.985052</v>
      </c>
      <c r="BQ61" s="24">
        <v>5.2043010000000001</v>
      </c>
      <c r="BR61" s="7">
        <v>39</v>
      </c>
      <c r="BS61" s="4">
        <v>7.0579496692698687</v>
      </c>
      <c r="BT61" s="6">
        <v>8.4358334376014401</v>
      </c>
      <c r="BU61" s="4">
        <v>9.2231037447955622</v>
      </c>
      <c r="BV61" s="4">
        <v>11.963957367556194</v>
      </c>
      <c r="BW61" s="4">
        <v>2.1651540755256935</v>
      </c>
      <c r="BX61" s="7">
        <v>169.5402241995491</v>
      </c>
      <c r="BY61" s="4">
        <v>30.682214597875564</v>
      </c>
      <c r="BZ61" s="4">
        <v>7.0579496692698687</v>
      </c>
      <c r="CA61" s="22">
        <v>130.5402241995491</v>
      </c>
      <c r="CB61" s="4">
        <v>23.624264928605697</v>
      </c>
      <c r="CC61" s="96">
        <v>0</v>
      </c>
      <c r="CD61" s="97">
        <v>0</v>
      </c>
    </row>
    <row r="62" spans="1:82">
      <c r="A62" s="37" t="s">
        <v>54</v>
      </c>
      <c r="B62" s="37" t="s">
        <v>275</v>
      </c>
      <c r="C62" s="9">
        <v>10105503.971925</v>
      </c>
      <c r="D62" s="10">
        <v>32.528615000000002</v>
      </c>
      <c r="E62" s="24">
        <v>22.15</v>
      </c>
      <c r="F62" s="24">
        <v>2.1918748497390022</v>
      </c>
      <c r="G62" s="24">
        <v>70.22</v>
      </c>
      <c r="H62" s="16">
        <v>6.9486885755608461E-3</v>
      </c>
      <c r="I62" s="24">
        <v>121.77</v>
      </c>
      <c r="J62" s="16">
        <f t="shared" si="10"/>
        <v>1.2049869094930849E-2</v>
      </c>
      <c r="K62" s="16">
        <f t="shared" si="11"/>
        <v>-5.101180519370003E-3</v>
      </c>
      <c r="L62" s="28">
        <v>260</v>
      </c>
      <c r="M62" s="29">
        <f t="shared" si="12"/>
        <v>2.5728553540954428E-2</v>
      </c>
      <c r="N62" s="28">
        <v>0</v>
      </c>
      <c r="O62" s="29">
        <f t="shared" si="13"/>
        <v>0</v>
      </c>
      <c r="P62" s="28">
        <v>0</v>
      </c>
      <c r="Q62" s="14">
        <f t="shared" si="14"/>
        <v>0</v>
      </c>
      <c r="R62" s="28">
        <v>0</v>
      </c>
      <c r="S62" s="15">
        <f t="shared" si="15"/>
        <v>0</v>
      </c>
      <c r="T62" s="30">
        <v>0</v>
      </c>
      <c r="U62" s="31">
        <v>0</v>
      </c>
      <c r="V62" s="102">
        <v>1085.6500000000001</v>
      </c>
      <c r="W62" s="102">
        <v>42.047240024882228</v>
      </c>
      <c r="X62" s="82">
        <v>3.8730014300080344</v>
      </c>
      <c r="Y62" s="28">
        <v>0.24</v>
      </c>
      <c r="Z62" s="18">
        <v>2.4000000000000001E-5</v>
      </c>
      <c r="AA62" s="30">
        <v>6.95</v>
      </c>
      <c r="AB62" s="18">
        <v>6.8800000000000003E-4</v>
      </c>
      <c r="AC62" s="28">
        <v>4</v>
      </c>
      <c r="AD62" s="28">
        <v>0</v>
      </c>
      <c r="AE62" s="28">
        <v>2140</v>
      </c>
      <c r="AF62" s="28">
        <v>2.12E-4</v>
      </c>
      <c r="AG62" s="30">
        <v>30.791367000000001</v>
      </c>
      <c r="AH62" s="30">
        <f t="shared" si="16"/>
        <v>1.6666666666666667</v>
      </c>
      <c r="AI62" s="22">
        <v>-3.2097099999999998</v>
      </c>
      <c r="AJ62" s="22">
        <f t="shared" si="18"/>
        <v>-0.31761998302283401</v>
      </c>
      <c r="AK62" s="22">
        <v>3.3E-3</v>
      </c>
      <c r="AL62" s="22">
        <v>3.2699999999999998E-4</v>
      </c>
      <c r="AM62" s="19">
        <v>-0.102813</v>
      </c>
      <c r="AN62" s="33">
        <v>164.67110400000001</v>
      </c>
      <c r="AO62" s="33">
        <v>2.3908070000000001</v>
      </c>
      <c r="AP62" s="33">
        <f t="shared" si="17"/>
        <v>1.451867960999399</v>
      </c>
      <c r="AQ62" s="21">
        <v>36362.5</v>
      </c>
      <c r="AR62" s="19">
        <v>36.362499</v>
      </c>
      <c r="AS62" s="19">
        <v>3.5982865477092378</v>
      </c>
      <c r="AT62" s="20">
        <v>200</v>
      </c>
      <c r="AU62" s="22">
        <v>19.79119503150341</v>
      </c>
      <c r="AV62" s="22">
        <f t="shared" si="19"/>
        <v>3.63625</v>
      </c>
      <c r="AW62" s="22">
        <v>0.35982866466652136</v>
      </c>
      <c r="AX62" s="19">
        <f t="shared" si="20"/>
        <v>18.1812495</v>
      </c>
      <c r="AY62" s="22">
        <f t="shared" si="21"/>
        <v>1.818125</v>
      </c>
      <c r="AZ62" s="22">
        <f t="shared" si="22"/>
        <v>163.63750099999999</v>
      </c>
      <c r="BA62" s="22">
        <v>16.192908483794167</v>
      </c>
      <c r="BB62" s="21">
        <f t="shared" si="23"/>
        <v>196.36375000000001</v>
      </c>
      <c r="BC62" s="5">
        <f t="shared" si="24"/>
        <v>1.9431366366836886E-2</v>
      </c>
      <c r="BD62" s="87">
        <v>220</v>
      </c>
      <c r="BE62" s="83">
        <v>2118</v>
      </c>
      <c r="BF62" s="88">
        <v>209.58875538362108</v>
      </c>
      <c r="BG62" s="83">
        <v>10.411244616378923</v>
      </c>
      <c r="BH62" s="3">
        <v>62.969529195551893</v>
      </c>
      <c r="BI62" s="4">
        <v>9.99</v>
      </c>
      <c r="BJ62" s="24">
        <v>65.321961000000002</v>
      </c>
      <c r="BK62" s="24">
        <f t="shared" si="25"/>
        <v>6.463998349956297</v>
      </c>
      <c r="BL62" s="24">
        <v>531.61574399999995</v>
      </c>
      <c r="BM62" s="24">
        <f t="shared" si="26"/>
        <v>52.606554356608932</v>
      </c>
      <c r="BN62" s="24">
        <v>263.71904899999998</v>
      </c>
      <c r="BO62" s="24">
        <f t="shared" si="27"/>
        <v>26.096575661408014</v>
      </c>
      <c r="BP62" s="24">
        <v>46.142555999999999</v>
      </c>
      <c r="BQ62" s="24">
        <v>24.769527</v>
      </c>
      <c r="BR62" s="7">
        <v>236</v>
      </c>
      <c r="BS62" s="4">
        <v>23.353610137174019</v>
      </c>
      <c r="BT62" s="6">
        <v>7.5094824605243424</v>
      </c>
      <c r="BU62" s="4">
        <v>0.74310815980945666</v>
      </c>
      <c r="BV62" s="4">
        <v>-228.49051753947566</v>
      </c>
      <c r="BW62" s="4">
        <v>-22.610501977364564</v>
      </c>
      <c r="BX62" s="7">
        <v>24.981563554763817</v>
      </c>
      <c r="BY62" s="4">
        <v>2.472074982521141</v>
      </c>
      <c r="BZ62" s="4">
        <v>2.472074982521141</v>
      </c>
      <c r="CA62" s="22">
        <v>-211.0184364452362</v>
      </c>
      <c r="CB62" s="4">
        <v>-20.88153515465288</v>
      </c>
      <c r="CC62" s="96">
        <v>0</v>
      </c>
      <c r="CD62" s="97">
        <v>0</v>
      </c>
    </row>
    <row r="63" spans="1:82">
      <c r="A63" s="37" t="s">
        <v>29</v>
      </c>
      <c r="B63" s="37" t="s">
        <v>276</v>
      </c>
      <c r="C63" s="9">
        <v>3971397.95315</v>
      </c>
      <c r="D63" s="10">
        <v>57.018174000000002</v>
      </c>
      <c r="E63" s="24">
        <v>173.84</v>
      </c>
      <c r="F63" s="24">
        <v>43.772999344504136</v>
      </c>
      <c r="G63" s="24">
        <v>1479.3</v>
      </c>
      <c r="H63" s="16">
        <v>0.37248848326233874</v>
      </c>
      <c r="I63" s="24">
        <v>636.47500000000002</v>
      </c>
      <c r="J63" s="16">
        <f t="shared" si="10"/>
        <v>0.16026472479172382</v>
      </c>
      <c r="K63" s="16">
        <f t="shared" si="11"/>
        <v>0.21222375847061492</v>
      </c>
      <c r="L63" s="28">
        <v>4000</v>
      </c>
      <c r="M63" s="29">
        <f t="shared" si="12"/>
        <v>1.0072020097676975</v>
      </c>
      <c r="N63" s="28">
        <v>0</v>
      </c>
      <c r="O63" s="29">
        <f t="shared" si="13"/>
        <v>0</v>
      </c>
      <c r="P63" s="28">
        <v>154</v>
      </c>
      <c r="Q63" s="14">
        <f t="shared" si="14"/>
        <v>3.8777277376056352E-2</v>
      </c>
      <c r="R63" s="28">
        <v>0</v>
      </c>
      <c r="S63" s="15">
        <f t="shared" si="15"/>
        <v>0</v>
      </c>
      <c r="T63" s="30">
        <v>3.85</v>
      </c>
      <c r="U63" s="31">
        <v>0</v>
      </c>
      <c r="V63" s="102">
        <v>0</v>
      </c>
      <c r="W63" s="102">
        <v>0</v>
      </c>
      <c r="X63" s="82">
        <v>0</v>
      </c>
      <c r="Y63" s="28">
        <v>2.41</v>
      </c>
      <c r="Z63" s="18">
        <v>6.0700000000000001E-4</v>
      </c>
      <c r="AA63" s="30">
        <v>10.23</v>
      </c>
      <c r="AB63" s="18">
        <v>2.5760000000000002E-3</v>
      </c>
      <c r="AC63" s="28">
        <v>102</v>
      </c>
      <c r="AD63" s="28">
        <v>2.5999999999999998E-5</v>
      </c>
      <c r="AE63" s="28">
        <v>1224</v>
      </c>
      <c r="AF63" s="28">
        <v>3.0800000000000001E-4</v>
      </c>
      <c r="AG63" s="30">
        <v>11.964809000000001</v>
      </c>
      <c r="AH63" s="30">
        <f t="shared" si="16"/>
        <v>4.2323651452282158</v>
      </c>
      <c r="AI63" s="22">
        <v>3.6490779999999998</v>
      </c>
      <c r="AJ63" s="22">
        <f t="shared" si="18"/>
        <v>0.9188396738497725</v>
      </c>
      <c r="AK63" s="22">
        <v>0.39319999999999999</v>
      </c>
      <c r="AL63" s="22">
        <v>9.9007999999999999E-2</v>
      </c>
      <c r="AM63" s="19">
        <v>10.775325</v>
      </c>
      <c r="AN63" s="33">
        <v>242.330242</v>
      </c>
      <c r="AO63" s="33">
        <v>31.911517</v>
      </c>
      <c r="AP63" s="33">
        <f t="shared" si="17"/>
        <v>13.16860691287553</v>
      </c>
      <c r="AQ63" s="21">
        <v>14312.5</v>
      </c>
      <c r="AR63" s="19">
        <v>14.3125</v>
      </c>
      <c r="AS63" s="19">
        <v>3.6038946912000425</v>
      </c>
      <c r="AT63" s="20">
        <v>124</v>
      </c>
      <c r="AU63" s="22">
        <v>31.22326230279862</v>
      </c>
      <c r="AV63" s="22">
        <f t="shared" si="19"/>
        <v>1.4312499999999999</v>
      </c>
      <c r="AW63" s="22">
        <v>0.36038946912000425</v>
      </c>
      <c r="AX63" s="19">
        <f t="shared" si="20"/>
        <v>11.542338709677418</v>
      </c>
      <c r="AY63" s="22">
        <f t="shared" si="21"/>
        <v>1.1542338709677418</v>
      </c>
      <c r="AZ63" s="22">
        <f t="shared" si="22"/>
        <v>109.6875</v>
      </c>
      <c r="BA63" s="22">
        <v>27.61936761159858</v>
      </c>
      <c r="BB63" s="21">
        <f t="shared" si="23"/>
        <v>122.56874999999999</v>
      </c>
      <c r="BC63" s="5">
        <f t="shared" si="24"/>
        <v>3.0862872833678615E-2</v>
      </c>
      <c r="BD63" s="87">
        <v>840</v>
      </c>
      <c r="BE63" s="83">
        <v>174</v>
      </c>
      <c r="BF63" s="88">
        <v>43.813287424894838</v>
      </c>
      <c r="BG63" s="83">
        <v>796.18671257510516</v>
      </c>
      <c r="BH63" s="3">
        <v>52.000112637716633</v>
      </c>
      <c r="BI63" s="4">
        <v>0.61897890525196642</v>
      </c>
      <c r="BJ63" s="24">
        <v>311.14823200000001</v>
      </c>
      <c r="BK63" s="24">
        <f t="shared" si="25"/>
        <v>78.347281151516455</v>
      </c>
      <c r="BL63" s="24">
        <v>1040.9751659999999</v>
      </c>
      <c r="BM63" s="24">
        <f t="shared" si="26"/>
        <v>262.11806982836561</v>
      </c>
      <c r="BN63" s="24">
        <v>1159.420091</v>
      </c>
      <c r="BO63" s="24">
        <f t="shared" si="27"/>
        <v>291.94256145506165</v>
      </c>
      <c r="BP63" s="24">
        <v>183.77078900000001</v>
      </c>
      <c r="BQ63" s="24">
        <v>26.836539999999999</v>
      </c>
      <c r="BR63" s="7">
        <v>85</v>
      </c>
      <c r="BS63" s="4">
        <v>21.403042707563571</v>
      </c>
      <c r="BT63" s="6">
        <v>13.663901288324354</v>
      </c>
      <c r="BU63" s="4">
        <v>3.4405772097169303</v>
      </c>
      <c r="BV63" s="4">
        <v>-71.336098711675646</v>
      </c>
      <c r="BW63" s="4">
        <v>-17.96246549784664</v>
      </c>
      <c r="BX63" s="7">
        <v>45.455278740535192</v>
      </c>
      <c r="BY63" s="4">
        <v>11.445662025504484</v>
      </c>
      <c r="BZ63" s="4">
        <v>11.445662025504484</v>
      </c>
      <c r="CA63" s="22">
        <v>-39.544721259464808</v>
      </c>
      <c r="CB63" s="4">
        <v>-9.9573806820590871</v>
      </c>
      <c r="CC63" s="96">
        <v>0</v>
      </c>
      <c r="CD63" s="97">
        <v>0</v>
      </c>
    </row>
    <row r="64" spans="1:82">
      <c r="A64" s="37" t="s">
        <v>37</v>
      </c>
      <c r="B64" s="37" t="s">
        <v>277</v>
      </c>
      <c r="C64" s="9">
        <v>5354154.4123750003</v>
      </c>
      <c r="D64" s="10">
        <v>41.419643000000001</v>
      </c>
      <c r="E64" s="24">
        <v>96.45</v>
      </c>
      <c r="F64" s="24">
        <v>18.014049011563085</v>
      </c>
      <c r="G64" s="24">
        <v>840.39</v>
      </c>
      <c r="H64" s="16">
        <v>0.15696035924134266</v>
      </c>
      <c r="I64" s="24">
        <v>55</v>
      </c>
      <c r="J64" s="16">
        <f t="shared" si="10"/>
        <v>1.0272397051694864E-2</v>
      </c>
      <c r="K64" s="16">
        <f t="shared" si="11"/>
        <v>0.1466879621896478</v>
      </c>
      <c r="L64" s="28">
        <v>1100</v>
      </c>
      <c r="M64" s="29">
        <f t="shared" si="12"/>
        <v>0.20544794103389727</v>
      </c>
      <c r="N64" s="28">
        <v>0</v>
      </c>
      <c r="O64" s="29">
        <f t="shared" si="13"/>
        <v>0</v>
      </c>
      <c r="P64" s="28">
        <v>0</v>
      </c>
      <c r="Q64" s="14">
        <f t="shared" si="14"/>
        <v>0</v>
      </c>
      <c r="R64" s="28">
        <v>0</v>
      </c>
      <c r="S64" s="15">
        <f t="shared" si="15"/>
        <v>0</v>
      </c>
      <c r="T64" s="30">
        <v>0</v>
      </c>
      <c r="U64" s="31">
        <v>0</v>
      </c>
      <c r="V64" s="102">
        <v>3530.85</v>
      </c>
      <c r="W64" s="102">
        <v>61.727823644179843</v>
      </c>
      <c r="X64" s="82">
        <v>1.7482425943945465</v>
      </c>
      <c r="Y64" s="28">
        <v>2.8</v>
      </c>
      <c r="Z64" s="18">
        <v>5.2300000000000003E-4</v>
      </c>
      <c r="AA64" s="30">
        <v>18.95</v>
      </c>
      <c r="AB64" s="18">
        <v>3.539E-3</v>
      </c>
      <c r="AC64" s="28">
        <v>112</v>
      </c>
      <c r="AD64" s="28">
        <v>2.0999999999999999E-5</v>
      </c>
      <c r="AE64" s="28">
        <v>2177</v>
      </c>
      <c r="AF64" s="28">
        <v>4.0700000000000003E-4</v>
      </c>
      <c r="AG64" s="30">
        <v>11.488127</v>
      </c>
      <c r="AH64" s="30">
        <f t="shared" si="16"/>
        <v>4</v>
      </c>
      <c r="AI64" s="22">
        <v>0.90062299999999995</v>
      </c>
      <c r="AJ64" s="22">
        <f t="shared" si="18"/>
        <v>0.16821012817979242</v>
      </c>
      <c r="AK64" s="22">
        <v>0.66269999999999996</v>
      </c>
      <c r="AL64" s="22">
        <v>0.12377299999999999</v>
      </c>
      <c r="AM64" s="19">
        <v>73.582397999999998</v>
      </c>
      <c r="AN64" s="33">
        <v>227.305295</v>
      </c>
      <c r="AO64" s="33">
        <v>13.185155</v>
      </c>
      <c r="AP64" s="33">
        <f t="shared" si="17"/>
        <v>5.8006369803219933</v>
      </c>
      <c r="AQ64" s="21">
        <v>36550</v>
      </c>
      <c r="AR64" s="19">
        <v>36.549999</v>
      </c>
      <c r="AS64" s="19">
        <v>6.8264745812190943</v>
      </c>
      <c r="AT64" s="20">
        <v>276</v>
      </c>
      <c r="AU64" s="22">
        <v>51.548756113959683</v>
      </c>
      <c r="AV64" s="22">
        <f t="shared" si="19"/>
        <v>3.6549999999999998</v>
      </c>
      <c r="AW64" s="22">
        <v>0.68264747679899507</v>
      </c>
      <c r="AX64" s="19">
        <f t="shared" si="20"/>
        <v>13.242753260869566</v>
      </c>
      <c r="AY64" s="22">
        <f t="shared" si="21"/>
        <v>1.3242753623188406</v>
      </c>
      <c r="AZ64" s="22">
        <f t="shared" si="22"/>
        <v>239.45000099999999</v>
      </c>
      <c r="BA64" s="22">
        <v>44.722281532740581</v>
      </c>
      <c r="BB64" s="21">
        <f t="shared" si="23"/>
        <v>272.34500000000003</v>
      </c>
      <c r="BC64" s="5">
        <f t="shared" si="24"/>
        <v>5.0866108637160692E-2</v>
      </c>
      <c r="BD64" s="87">
        <v>620</v>
      </c>
      <c r="BE64" s="83">
        <v>763</v>
      </c>
      <c r="BF64" s="88">
        <v>142.50616273533058</v>
      </c>
      <c r="BG64" s="83">
        <v>477.49383726466942</v>
      </c>
      <c r="BH64" s="3">
        <v>39.602856242493743</v>
      </c>
      <c r="BI64" s="4">
        <v>0.63875574584667327</v>
      </c>
      <c r="BJ64" s="24">
        <v>88.974464999999995</v>
      </c>
      <c r="BK64" s="24">
        <f t="shared" si="25"/>
        <v>16.617836944402324</v>
      </c>
      <c r="BL64" s="24">
        <v>680.53658900000005</v>
      </c>
      <c r="BM64" s="24">
        <f t="shared" si="26"/>
        <v>127.10440091661962</v>
      </c>
      <c r="BN64" s="24">
        <v>549.63376800000003</v>
      </c>
      <c r="BO64" s="24">
        <f t="shared" si="27"/>
        <v>102.65556905300252</v>
      </c>
      <c r="BP64" s="24">
        <v>110.486564</v>
      </c>
      <c r="BQ64" s="24">
        <v>16.187954999999999</v>
      </c>
      <c r="BR64" s="7">
        <v>351</v>
      </c>
      <c r="BS64" s="4">
        <v>65.556570275361764</v>
      </c>
      <c r="BT64" s="6">
        <v>2.910356951708684</v>
      </c>
      <c r="BU64" s="4">
        <v>0.54356985763839893</v>
      </c>
      <c r="BV64" s="4">
        <v>-348.08964304829129</v>
      </c>
      <c r="BW64" s="4">
        <v>-65.013000417723362</v>
      </c>
      <c r="BX64" s="7">
        <v>9.6817946560704264</v>
      </c>
      <c r="BY64" s="4">
        <v>1.8082770705478715</v>
      </c>
      <c r="BZ64" s="4">
        <v>1.8082770705478715</v>
      </c>
      <c r="CA64" s="22">
        <v>-341.31820534392955</v>
      </c>
      <c r="CB64" s="4">
        <v>-63.748293204813891</v>
      </c>
      <c r="CC64" s="96">
        <v>0</v>
      </c>
      <c r="CD64" s="97">
        <v>0</v>
      </c>
    </row>
    <row r="65" spans="1:82" s="66" customFormat="1" ht="12">
      <c r="A65" s="67" t="s">
        <v>295</v>
      </c>
      <c r="B65" s="67" t="s">
        <v>296</v>
      </c>
      <c r="C65" s="68">
        <v>142083.00752499999</v>
      </c>
      <c r="D65" s="69">
        <v>0</v>
      </c>
      <c r="E65" s="68">
        <v>0</v>
      </c>
      <c r="F65" s="68">
        <v>0</v>
      </c>
      <c r="G65" s="68">
        <v>0</v>
      </c>
      <c r="H65" s="60">
        <v>0</v>
      </c>
      <c r="I65" s="68">
        <v>0</v>
      </c>
      <c r="J65" s="60">
        <f>I65*1000/C65</f>
        <v>0</v>
      </c>
      <c r="K65" s="60">
        <f>H65-J65</f>
        <v>0</v>
      </c>
      <c r="L65" s="70">
        <v>0</v>
      </c>
      <c r="M65" s="60">
        <f>L65/C65*1000</f>
        <v>0</v>
      </c>
      <c r="N65" s="70">
        <v>0</v>
      </c>
      <c r="O65" s="60">
        <f>N65*1000/C65</f>
        <v>0</v>
      </c>
      <c r="P65" s="70">
        <v>0</v>
      </c>
      <c r="Q65" s="71">
        <f>P65/C65*1000</f>
        <v>0</v>
      </c>
      <c r="R65" s="70">
        <v>0</v>
      </c>
      <c r="S65" s="72">
        <f>R65*1000/C65</f>
        <v>0</v>
      </c>
      <c r="T65" s="69">
        <v>0</v>
      </c>
      <c r="U65" s="73">
        <v>0</v>
      </c>
      <c r="V65" s="103">
        <v>0</v>
      </c>
      <c r="W65" s="103">
        <v>0</v>
      </c>
      <c r="X65" s="104">
        <v>0</v>
      </c>
      <c r="Y65" s="70">
        <v>0</v>
      </c>
      <c r="Z65" s="74">
        <v>0</v>
      </c>
      <c r="AA65" s="69">
        <v>0</v>
      </c>
      <c r="AB65" s="74">
        <v>0</v>
      </c>
      <c r="AC65" s="70">
        <v>0</v>
      </c>
      <c r="AD65" s="70">
        <v>0</v>
      </c>
      <c r="AE65" s="70">
        <v>0</v>
      </c>
      <c r="AF65" s="70">
        <v>0</v>
      </c>
      <c r="AG65" s="69">
        <v>0</v>
      </c>
      <c r="AH65" s="69">
        <v>0</v>
      </c>
      <c r="AI65" s="60">
        <v>0</v>
      </c>
      <c r="AJ65" s="60">
        <f>AI65/C65*1000000</f>
        <v>0</v>
      </c>
      <c r="AK65" s="60">
        <v>0</v>
      </c>
      <c r="AL65" s="60">
        <v>0</v>
      </c>
      <c r="AM65" s="69">
        <v>0</v>
      </c>
      <c r="AN65" s="69">
        <v>0</v>
      </c>
      <c r="AO65" s="69">
        <v>0</v>
      </c>
      <c r="AP65" s="69">
        <v>0</v>
      </c>
      <c r="AQ65" s="68">
        <v>6387</v>
      </c>
      <c r="AR65" s="69">
        <v>6.3869999999999996</v>
      </c>
      <c r="AS65" s="69">
        <v>44.952595748483049</v>
      </c>
      <c r="AT65" s="70">
        <v>69</v>
      </c>
      <c r="AU65" s="60">
        <v>485.63161212546277</v>
      </c>
      <c r="AV65" s="60">
        <f>AQ65*0.1/1000</f>
        <v>0.63870000000000005</v>
      </c>
      <c r="AW65" s="60">
        <v>4.4952595748483049</v>
      </c>
      <c r="AX65" s="69">
        <f>AR65/AT65*100</f>
        <v>9.2565217391304344</v>
      </c>
      <c r="AY65" s="60">
        <f>AV65/AT65*100</f>
        <v>0.92565217391304355</v>
      </c>
      <c r="AZ65" s="60">
        <f>AT65-AR65</f>
        <v>62.613</v>
      </c>
      <c r="BA65" s="60">
        <v>440.67901637697963</v>
      </c>
      <c r="BB65" s="68">
        <f>AT65-AV65</f>
        <v>68.3613</v>
      </c>
      <c r="BC65" s="71">
        <f>BB65/C65*1000</f>
        <v>0.48113635255061443</v>
      </c>
      <c r="BD65" s="89">
        <v>1880</v>
      </c>
      <c r="BE65" s="90">
        <v>1044</v>
      </c>
      <c r="BF65" s="91">
        <v>7347.8174356374366</v>
      </c>
      <c r="BG65" s="90">
        <v>-5467.8174356374366</v>
      </c>
      <c r="BH65" s="59">
        <v>24.075203199879475</v>
      </c>
      <c r="BI65" s="62">
        <v>0.12805959148872062</v>
      </c>
      <c r="BJ65" s="68">
        <v>82.132755000000003</v>
      </c>
      <c r="BK65" s="68">
        <f>BJ65*1000000/C65</f>
        <v>578.06177128921252</v>
      </c>
      <c r="BL65" s="68">
        <v>251.69186400000001</v>
      </c>
      <c r="BM65" s="68">
        <f>BL65*1000000/C65</f>
        <v>1771.4424010606192</v>
      </c>
      <c r="BN65" s="68">
        <v>82.132755000000003</v>
      </c>
      <c r="BO65" s="68">
        <f>BN65*1000000/C65</f>
        <v>578.06177128921252</v>
      </c>
      <c r="BP65" s="68">
        <v>1193.3806300000001</v>
      </c>
      <c r="BQ65" s="68">
        <v>100</v>
      </c>
      <c r="BR65" s="75">
        <v>1157</v>
      </c>
      <c r="BS65" s="62">
        <v>8143.1271772342088</v>
      </c>
      <c r="BT65" s="76">
        <v>1.6903062969552212</v>
      </c>
      <c r="BU65" s="62">
        <v>11.896611188060655</v>
      </c>
      <c r="BV65" s="62">
        <v>-1155.3096937030448</v>
      </c>
      <c r="BW65" s="62">
        <v>-8131.2305660461479</v>
      </c>
      <c r="BX65" s="75">
        <v>5.6230897943206486</v>
      </c>
      <c r="BY65" s="62">
        <v>39.576089303509754</v>
      </c>
      <c r="BZ65" s="62">
        <v>39.576089303509796</v>
      </c>
      <c r="CA65" s="60">
        <v>-1151.3769102056795</v>
      </c>
      <c r="CB65" s="62">
        <v>-8103.5510879306994</v>
      </c>
      <c r="CC65" s="98">
        <v>0</v>
      </c>
      <c r="CD65" s="99">
        <v>0</v>
      </c>
    </row>
    <row r="66" spans="1:82">
      <c r="A66" s="37" t="s">
        <v>55</v>
      </c>
      <c r="B66" s="37" t="s">
        <v>278</v>
      </c>
      <c r="C66" s="9">
        <v>10114202.042075001</v>
      </c>
      <c r="D66" s="10">
        <v>38.781218000000003</v>
      </c>
      <c r="E66" s="24">
        <v>65.87</v>
      </c>
      <c r="F66" s="24">
        <v>6.5126244983026167</v>
      </c>
      <c r="G66" s="24">
        <v>1338.9</v>
      </c>
      <c r="H66" s="16">
        <v>0.13237821376616629</v>
      </c>
      <c r="I66" s="24">
        <v>101.178</v>
      </c>
      <c r="J66" s="16">
        <f t="shared" si="10"/>
        <v>1.0003557332461851E-2</v>
      </c>
      <c r="K66" s="16">
        <f t="shared" si="11"/>
        <v>0.12237465643370445</v>
      </c>
      <c r="L66" s="28">
        <v>700</v>
      </c>
      <c r="M66" s="29">
        <f t="shared" si="12"/>
        <v>6.9209612096733444E-2</v>
      </c>
      <c r="N66" s="28">
        <v>0</v>
      </c>
      <c r="O66" s="29">
        <f t="shared" si="13"/>
        <v>0</v>
      </c>
      <c r="P66" s="28">
        <v>0</v>
      </c>
      <c r="Q66" s="14">
        <f t="shared" si="14"/>
        <v>0</v>
      </c>
      <c r="R66" s="28">
        <v>0</v>
      </c>
      <c r="S66" s="15">
        <f t="shared" si="15"/>
        <v>0</v>
      </c>
      <c r="T66" s="30">
        <v>0</v>
      </c>
      <c r="U66" s="31">
        <v>0</v>
      </c>
      <c r="V66" s="102">
        <v>2990.15</v>
      </c>
      <c r="W66" s="102">
        <v>76.440828435904393</v>
      </c>
      <c r="X66" s="82">
        <v>2.5564211974618125</v>
      </c>
      <c r="Y66" s="28">
        <v>2.84</v>
      </c>
      <c r="Z66" s="18">
        <v>2.81E-4</v>
      </c>
      <c r="AA66" s="30">
        <v>26.04</v>
      </c>
      <c r="AB66" s="18">
        <v>2.575E-3</v>
      </c>
      <c r="AC66" s="28">
        <v>144</v>
      </c>
      <c r="AD66" s="28">
        <v>1.4E-5</v>
      </c>
      <c r="AE66" s="28">
        <v>1785</v>
      </c>
      <c r="AF66" s="28">
        <v>1.76E-4</v>
      </c>
      <c r="AG66" s="30">
        <v>6.8548390000000001</v>
      </c>
      <c r="AH66" s="30">
        <f t="shared" si="16"/>
        <v>5.070422535211268</v>
      </c>
      <c r="AI66" s="22">
        <v>0.56909799999999999</v>
      </c>
      <c r="AJ66" s="22">
        <f t="shared" si="18"/>
        <v>5.6267216892895433E-2</v>
      </c>
      <c r="AK66" s="22">
        <v>0.39510000000000001</v>
      </c>
      <c r="AL66" s="22">
        <v>3.9064000000000002E-2</v>
      </c>
      <c r="AM66" s="19">
        <v>69.425652999999997</v>
      </c>
      <c r="AN66" s="33">
        <v>184.82941199999999</v>
      </c>
      <c r="AO66" s="33">
        <v>6.9265189999999999</v>
      </c>
      <c r="AP66" s="33">
        <f t="shared" si="17"/>
        <v>3.747519902297801</v>
      </c>
      <c r="AQ66" s="21">
        <v>5312.5</v>
      </c>
      <c r="AR66" s="19">
        <v>5.3125</v>
      </c>
      <c r="AS66" s="19">
        <v>0.52525152037699485</v>
      </c>
      <c r="AT66" s="20">
        <v>128</v>
      </c>
      <c r="AU66" s="22">
        <v>12.655471926259828</v>
      </c>
      <c r="AV66" s="22">
        <f t="shared" si="19"/>
        <v>0.53125</v>
      </c>
      <c r="AW66" s="22">
        <v>5.2525152037699481E-2</v>
      </c>
      <c r="AX66" s="19">
        <f t="shared" si="20"/>
        <v>4.150390625</v>
      </c>
      <c r="AY66" s="22">
        <f t="shared" si="21"/>
        <v>0.4150390625</v>
      </c>
      <c r="AZ66" s="22">
        <f t="shared" si="22"/>
        <v>122.6875</v>
      </c>
      <c r="BA66" s="22">
        <v>12.130220405882834</v>
      </c>
      <c r="BB66" s="21">
        <f t="shared" si="23"/>
        <v>127.46875</v>
      </c>
      <c r="BC66" s="5">
        <f t="shared" si="24"/>
        <v>1.2602946774222129E-2</v>
      </c>
      <c r="BD66" s="87">
        <v>440</v>
      </c>
      <c r="BE66" s="83">
        <v>512</v>
      </c>
      <c r="BF66" s="88">
        <v>50.621887705039313</v>
      </c>
      <c r="BG66" s="83">
        <v>389.37811229496072</v>
      </c>
      <c r="BH66" s="3">
        <v>50.370631671168383</v>
      </c>
      <c r="BI66" s="4">
        <v>9.99</v>
      </c>
      <c r="BJ66" s="24">
        <v>64.591961999999995</v>
      </c>
      <c r="BK66" s="24">
        <f t="shared" si="25"/>
        <v>6.386263763695637</v>
      </c>
      <c r="BL66" s="24">
        <v>444.221971</v>
      </c>
      <c r="BM66" s="24">
        <f t="shared" si="26"/>
        <v>43.920614711080532</v>
      </c>
      <c r="BN66" s="24">
        <v>817.281969</v>
      </c>
      <c r="BO66" s="24">
        <f t="shared" si="27"/>
        <v>80.805382925920739</v>
      </c>
      <c r="BP66" s="24">
        <v>37.534351000000001</v>
      </c>
      <c r="BQ66" s="24">
        <v>7.9032650000000002</v>
      </c>
      <c r="BR66" s="7">
        <v>84</v>
      </c>
      <c r="BS66" s="4">
        <v>8.3051534516080121</v>
      </c>
      <c r="BT66" s="6">
        <v>3.0311222823369737</v>
      </c>
      <c r="BU66" s="4">
        <v>0.29968971054043897</v>
      </c>
      <c r="BV66" s="4">
        <v>-80.96887771766302</v>
      </c>
      <c r="BW66" s="4">
        <v>-8.0054637410675724</v>
      </c>
      <c r="BX66" s="7">
        <v>10.083540954588583</v>
      </c>
      <c r="BY66" s="4">
        <v>0.99696851146943</v>
      </c>
      <c r="BZ66" s="4">
        <v>0.99696851146943</v>
      </c>
      <c r="CA66" s="22">
        <v>-73.916459045411415</v>
      </c>
      <c r="CB66" s="4">
        <v>-7.3081849401385819</v>
      </c>
      <c r="CC66" s="96">
        <v>0</v>
      </c>
      <c r="CD66" s="97">
        <v>0</v>
      </c>
    </row>
    <row r="67" spans="1:82" ht="13.5" customHeight="1">
      <c r="A67" s="39" t="s">
        <v>210</v>
      </c>
      <c r="B67" s="39" t="s">
        <v>235</v>
      </c>
      <c r="C67" s="9">
        <v>307813148.315</v>
      </c>
      <c r="D67" s="10">
        <v>99</v>
      </c>
      <c r="E67" s="24">
        <v>9151.65</v>
      </c>
      <c r="F67" s="24">
        <v>29.731186111110095</v>
      </c>
      <c r="G67" s="24">
        <v>30691.3</v>
      </c>
      <c r="H67" s="16">
        <v>9.9707566645568096E-2</v>
      </c>
      <c r="I67" s="24">
        <v>2220.1999999999998</v>
      </c>
      <c r="J67" s="16">
        <f>I67*1000/C67</f>
        <v>7.2128172956665336E-3</v>
      </c>
      <c r="K67" s="16">
        <f>H67-J67</f>
        <v>9.2494749349901567E-2</v>
      </c>
      <c r="L67" s="28">
        <v>1365400</v>
      </c>
      <c r="M67" s="29">
        <f>L67/C67*1000</f>
        <v>4.4358079161801127</v>
      </c>
      <c r="N67" s="28">
        <v>100000</v>
      </c>
      <c r="O67" s="29">
        <f>N67*1000/C67</f>
        <v>0.32487241220009611</v>
      </c>
      <c r="P67" s="28">
        <v>22</v>
      </c>
      <c r="Q67" s="14">
        <f>P67/C67*1000</f>
        <v>7.147193068402115E-5</v>
      </c>
      <c r="R67" s="28">
        <v>152</v>
      </c>
      <c r="S67" s="15">
        <f>R67*1000/C67</f>
        <v>4.9380606654414612E-4</v>
      </c>
      <c r="T67" s="30">
        <v>1.611E-3</v>
      </c>
      <c r="U67" s="31">
        <v>0.152</v>
      </c>
      <c r="V67" s="102">
        <v>572.58000000000004</v>
      </c>
      <c r="W67" s="102">
        <v>1.0130321130644975</v>
      </c>
      <c r="X67" s="82">
        <v>0.17692411768914343</v>
      </c>
      <c r="Y67" s="28">
        <v>55</v>
      </c>
      <c r="Z67" s="18">
        <v>1.7899999999999999E-4</v>
      </c>
      <c r="AA67" s="30">
        <v>75.8</v>
      </c>
      <c r="AB67" s="18">
        <v>2.4600000000000002E-4</v>
      </c>
      <c r="AC67" s="28">
        <v>834</v>
      </c>
      <c r="AD67" s="28">
        <v>3.0000000000000001E-6</v>
      </c>
      <c r="AE67" s="28">
        <v>1311</v>
      </c>
      <c r="AF67" s="28">
        <v>3.9999999999999998E-6</v>
      </c>
      <c r="AG67" s="30">
        <v>1.7295510000000001</v>
      </c>
      <c r="AH67" s="30">
        <f>AC67/(Y67*1000)*100</f>
        <v>1.5163636363636364</v>
      </c>
      <c r="AI67" s="22">
        <v>74.273231999999993</v>
      </c>
      <c r="AJ67" s="22">
        <f>AI67/C67*1000000</f>
        <v>0.24129324041737366</v>
      </c>
      <c r="AK67" s="22">
        <v>10.9275</v>
      </c>
      <c r="AL67" s="22">
        <v>3.5437999999999997E-2</v>
      </c>
      <c r="AM67" s="19">
        <v>14.712567999999999</v>
      </c>
      <c r="AN67" s="33">
        <v>177.426333</v>
      </c>
      <c r="AO67" s="33">
        <v>38.033231000000001</v>
      </c>
      <c r="AP67" s="33">
        <f>(AO67/AN67)*100</f>
        <v>21.436068906411993</v>
      </c>
      <c r="AQ67" s="21">
        <v>70025</v>
      </c>
      <c r="AR67" s="19">
        <v>70.025002000000001</v>
      </c>
      <c r="AS67" s="19">
        <v>0.22749191314056558</v>
      </c>
      <c r="AT67" s="20">
        <v>161</v>
      </c>
      <c r="AU67" s="22">
        <v>0.52304458364215478</v>
      </c>
      <c r="AV67" s="22">
        <f>AQ67*0.1/1000</f>
        <v>7.0025000000000004</v>
      </c>
      <c r="AW67" s="22">
        <v>2.274919066431173E-2</v>
      </c>
      <c r="AX67" s="19">
        <f>AR67/AT67*100</f>
        <v>43.493790062111806</v>
      </c>
      <c r="AY67" s="22">
        <f>AV67/AT67*100</f>
        <v>4.3493788819875778</v>
      </c>
      <c r="AZ67" s="22">
        <f>AT67-AR67</f>
        <v>90.974997999999999</v>
      </c>
      <c r="BA67" s="22">
        <v>0.29555267050158923</v>
      </c>
      <c r="BB67" s="21">
        <f>AT67-AV67</f>
        <v>153.9975</v>
      </c>
      <c r="BC67" s="5">
        <f>BB67/C67*1000</f>
        <v>5.0029539297784297E-4</v>
      </c>
      <c r="BD67" s="87">
        <v>1500</v>
      </c>
      <c r="BE67" s="83">
        <v>201</v>
      </c>
      <c r="BF67" s="88">
        <v>0.65299354852219316</v>
      </c>
      <c r="BG67" s="83">
        <v>1499.3470064514779</v>
      </c>
      <c r="BH67" s="3">
        <v>8.0115701715710586</v>
      </c>
      <c r="BI67" s="4">
        <v>5.3486677679153632E-2</v>
      </c>
      <c r="BJ67" s="24">
        <v>838.45155599999998</v>
      </c>
      <c r="BK67" s="24">
        <f>BJ67*1000000/C67</f>
        <v>2.7238977951064398</v>
      </c>
      <c r="BL67" s="24">
        <v>1080.7862399999999</v>
      </c>
      <c r="BM67" s="24">
        <f>BL67*1000000/C67</f>
        <v>3.5111763286147202</v>
      </c>
      <c r="BN67" s="24">
        <v>294169.31867299997</v>
      </c>
      <c r="BO67" s="24">
        <f>BN67*1000000/C67</f>
        <v>955.67496152556282</v>
      </c>
      <c r="BP67" s="24">
        <v>0.78590199999999999</v>
      </c>
      <c r="BQ67" s="24">
        <v>0.28502300000000003</v>
      </c>
      <c r="BR67" s="7">
        <v>76</v>
      </c>
      <c r="BS67" s="4">
        <v>0.24647132516929499</v>
      </c>
      <c r="BT67" s="6">
        <v>1603.9737715820952</v>
      </c>
      <c r="BU67" s="4">
        <v>5.2017571186661984</v>
      </c>
      <c r="BV67" s="4">
        <v>1527.9737715820954</v>
      </c>
      <c r="BW67" s="4">
        <v>4.9552857934969037</v>
      </c>
      <c r="BX67" s="7">
        <v>5335.8900464299777</v>
      </c>
      <c r="BY67" s="4">
        <v>17.304524877647992</v>
      </c>
      <c r="BZ67" s="4">
        <v>0.24647132516929499</v>
      </c>
      <c r="CA67" s="22">
        <v>5259.8900464299768</v>
      </c>
      <c r="CB67" s="4">
        <v>17.058053552478697</v>
      </c>
      <c r="CC67" s="96">
        <v>0.76574792830983074</v>
      </c>
      <c r="CD67" s="97">
        <v>3.78847221086266E-3</v>
      </c>
    </row>
    <row r="68" spans="1:82">
      <c r="A68" s="37" t="s">
        <v>50</v>
      </c>
      <c r="B68" s="37" t="s">
        <v>279</v>
      </c>
      <c r="C68" s="9">
        <v>8536067.2119999994</v>
      </c>
      <c r="D68" s="10">
        <v>99.639996999999994</v>
      </c>
      <c r="E68" s="24">
        <v>635.33000000000004</v>
      </c>
      <c r="F68" s="24">
        <v>74.428889114984173</v>
      </c>
      <c r="G68" s="24">
        <v>2100.8000000000002</v>
      </c>
      <c r="H68" s="16">
        <v>0.24610865259433481</v>
      </c>
      <c r="I68" s="24">
        <v>251</v>
      </c>
      <c r="J68" s="16">
        <f t="shared" si="10"/>
        <v>2.9404641946486117E-2</v>
      </c>
      <c r="K68" s="16">
        <f t="shared" si="11"/>
        <v>0.21670401064784869</v>
      </c>
      <c r="L68" s="28">
        <v>12800</v>
      </c>
      <c r="M68" s="29">
        <f t="shared" si="12"/>
        <v>1.4995195893028777</v>
      </c>
      <c r="N68" s="28">
        <v>1200</v>
      </c>
      <c r="O68" s="29">
        <f t="shared" si="13"/>
        <v>0.1405799614971448</v>
      </c>
      <c r="P68" s="28">
        <v>284</v>
      </c>
      <c r="Q68" s="14">
        <f t="shared" si="14"/>
        <v>3.3270590887657603E-2</v>
      </c>
      <c r="R68" s="28">
        <v>118</v>
      </c>
      <c r="S68" s="15">
        <f t="shared" si="15"/>
        <v>1.3823696213885904E-2</v>
      </c>
      <c r="T68" s="30">
        <v>2.21875</v>
      </c>
      <c r="U68" s="31">
        <v>9.8333329999999997</v>
      </c>
      <c r="V68" s="102">
        <v>481.79</v>
      </c>
      <c r="W68" s="102">
        <v>1.497072790832191</v>
      </c>
      <c r="X68" s="82">
        <v>0.31073139559397056</v>
      </c>
      <c r="Y68" s="28">
        <v>0</v>
      </c>
      <c r="Z68" s="18">
        <v>0</v>
      </c>
      <c r="AA68" s="30">
        <v>0.15</v>
      </c>
      <c r="AB68" s="18">
        <v>1.8E-5</v>
      </c>
      <c r="AC68" s="28">
        <v>0</v>
      </c>
      <c r="AD68" s="28">
        <v>0</v>
      </c>
      <c r="AE68" s="28">
        <v>0</v>
      </c>
      <c r="AF68" s="28">
        <v>0</v>
      </c>
      <c r="AG68" s="30">
        <v>0</v>
      </c>
      <c r="AH68" s="30">
        <v>0</v>
      </c>
      <c r="AI68" s="22">
        <v>-1.92998</v>
      </c>
      <c r="AJ68" s="22">
        <f t="shared" ref="AJ68:AJ90" si="28">AI68/C68*1000000</f>
        <v>-0.22609709507521625</v>
      </c>
      <c r="AK68" s="22">
        <v>2.4159999999999999</v>
      </c>
      <c r="AL68" s="22">
        <v>0.28303400000000001</v>
      </c>
      <c r="AM68" s="19">
        <v>-125.182644</v>
      </c>
      <c r="AN68" s="33">
        <v>241</v>
      </c>
      <c r="AO68" s="33">
        <v>102.10413</v>
      </c>
      <c r="AP68" s="33">
        <f t="shared" si="17"/>
        <v>42.366858921161828</v>
      </c>
      <c r="AQ68" s="21">
        <v>28262.5</v>
      </c>
      <c r="AR68" s="19">
        <v>28.262501</v>
      </c>
      <c r="AS68" s="19">
        <v>3.3109510853275137</v>
      </c>
      <c r="AT68" s="20">
        <v>87</v>
      </c>
      <c r="AU68" s="22">
        <v>10.192047208542999</v>
      </c>
      <c r="AV68" s="22">
        <f t="shared" ref="AV68:AV90" si="29">AQ68*0.1/1000</f>
        <v>2.8262499999999999</v>
      </c>
      <c r="AW68" s="22">
        <v>0.33109509681775456</v>
      </c>
      <c r="AX68" s="19">
        <f t="shared" ref="AX68:AX90" si="30">AR68/AT68*100</f>
        <v>32.485633333333332</v>
      </c>
      <c r="AY68" s="22">
        <f t="shared" ref="AY68:AY90" si="31">AV68/AT68*100</f>
        <v>3.248563218390804</v>
      </c>
      <c r="AZ68" s="22">
        <f t="shared" ref="AZ68:AZ90" si="32">AT68-AR68</f>
        <v>58.737499</v>
      </c>
      <c r="BA68" s="22">
        <v>6.8810961232154844</v>
      </c>
      <c r="BB68" s="21">
        <f t="shared" ref="BB68:BB90" si="33">AT68-AV68</f>
        <v>84.173749999999998</v>
      </c>
      <c r="BC68" s="5">
        <f t="shared" ref="BC68:BC90" si="34">BB68/C68*1000</f>
        <v>9.8609521117252429E-3</v>
      </c>
      <c r="BD68" s="87">
        <v>3710</v>
      </c>
      <c r="BE68" s="83">
        <v>249</v>
      </c>
      <c r="BF68" s="88">
        <v>29.170342010657546</v>
      </c>
      <c r="BG68" s="83">
        <v>3680.8296579893426</v>
      </c>
      <c r="BH68" s="3">
        <v>-6.3669431821901412</v>
      </c>
      <c r="BI68" s="4">
        <v>0</v>
      </c>
      <c r="BJ68" s="24">
        <v>934.89395999999999</v>
      </c>
      <c r="BK68" s="24">
        <f t="shared" ref="BK68:BK90" si="35">BJ68*1000000/C68</f>
        <v>109.52279741726102</v>
      </c>
      <c r="BL68" s="24">
        <v>1159.20904</v>
      </c>
      <c r="BM68" s="24">
        <f t="shared" ref="BM68:BM90" si="36">BL68*1000000/C68</f>
        <v>135.80130184195181</v>
      </c>
      <c r="BN68" s="24">
        <v>26705.967070999999</v>
      </c>
      <c r="BO68" s="24">
        <f t="shared" ref="BO68:BO90" si="37">BN68*1000000/C68</f>
        <v>3128.6031854876637</v>
      </c>
      <c r="BP68" s="24">
        <v>26.278504999999999</v>
      </c>
      <c r="BQ68" s="24">
        <v>3.5006930000000001</v>
      </c>
      <c r="BR68" s="7">
        <v>33</v>
      </c>
      <c r="BS68" s="4">
        <v>3.865948941171486</v>
      </c>
      <c r="BT68" s="6">
        <v>244.78829952052206</v>
      </c>
      <c r="BU68" s="4">
        <v>28.676941434622147</v>
      </c>
      <c r="BV68" s="4">
        <v>211.78829952052209</v>
      </c>
      <c r="BW68" s="4">
        <v>24.810992493450662</v>
      </c>
      <c r="BX68" s="7">
        <v>814.32968171650737</v>
      </c>
      <c r="BY68" s="4">
        <v>95.398696084740749</v>
      </c>
      <c r="BZ68" s="4">
        <v>3.865948941171486</v>
      </c>
      <c r="CA68" s="22">
        <v>781.32968171650737</v>
      </c>
      <c r="CB68" s="4">
        <v>91.532747143569267</v>
      </c>
      <c r="CC68" s="96">
        <v>0</v>
      </c>
      <c r="CD68" s="97">
        <v>0</v>
      </c>
    </row>
    <row r="69" spans="1:82">
      <c r="A69" s="37" t="s">
        <v>70</v>
      </c>
      <c r="B69" s="37" t="s">
        <v>280</v>
      </c>
      <c r="C69" s="9">
        <v>19427479.691574998</v>
      </c>
      <c r="D69" s="10">
        <v>97.637473999999997</v>
      </c>
      <c r="E69" s="24">
        <v>2151.54</v>
      </c>
      <c r="F69" s="24">
        <v>110.74725255963314</v>
      </c>
      <c r="G69" s="24">
        <v>22206.6</v>
      </c>
      <c r="H69" s="16">
        <v>1.1430509954222321</v>
      </c>
      <c r="I69" s="24">
        <v>6062.5780000000004</v>
      </c>
      <c r="J69" s="16">
        <f t="shared" ref="J69:J90" si="38">I69*1000/C69</f>
        <v>0.31206199137756002</v>
      </c>
      <c r="K69" s="16">
        <f t="shared" ref="K69:K90" si="39">H69-J69</f>
        <v>0.83098900404467213</v>
      </c>
      <c r="L69" s="28">
        <v>54500</v>
      </c>
      <c r="M69" s="29">
        <f t="shared" ref="M69:M90" si="40">L69/C69*1000</f>
        <v>2.8053046954739425</v>
      </c>
      <c r="N69" s="28">
        <v>4680</v>
      </c>
      <c r="O69" s="29">
        <f t="shared" ref="O69:O90" si="41">N69*1000/C69</f>
        <v>0.24089588944620274</v>
      </c>
      <c r="P69" s="28">
        <v>208</v>
      </c>
      <c r="Q69" s="14">
        <f t="shared" ref="Q69:Q90" si="42">P69/C69*1000</f>
        <v>1.070648397538679E-2</v>
      </c>
      <c r="R69" s="28">
        <v>152</v>
      </c>
      <c r="S69" s="15">
        <f t="shared" ref="S69:S90" si="43">R69*1000/C69</f>
        <v>7.8239690589364998E-3</v>
      </c>
      <c r="T69" s="30">
        <v>0.38165100000000002</v>
      </c>
      <c r="U69" s="31">
        <v>3.2478630000000002</v>
      </c>
      <c r="V69" s="102">
        <v>336.46</v>
      </c>
      <c r="W69" s="102">
        <v>4.3630133706498908</v>
      </c>
      <c r="X69" s="82">
        <v>1.2967405845122424</v>
      </c>
      <c r="Y69" s="28">
        <v>25.5</v>
      </c>
      <c r="Z69" s="18">
        <v>1.3129999999999999E-3</v>
      </c>
      <c r="AA69" s="30">
        <v>61.8</v>
      </c>
      <c r="AB69" s="18">
        <v>3.1809999999999998E-3</v>
      </c>
      <c r="AC69" s="28">
        <v>824</v>
      </c>
      <c r="AD69" s="28">
        <v>4.1999999999999998E-5</v>
      </c>
      <c r="AE69" s="28">
        <v>2921</v>
      </c>
      <c r="AF69" s="28">
        <v>1.4999999999999999E-4</v>
      </c>
      <c r="AG69" s="30">
        <v>4.7265370000000004</v>
      </c>
      <c r="AH69" s="30">
        <f t="shared" ref="AH69:AH90" si="44">AC69/(Y69*1000)*100</f>
        <v>3.2313725490196079</v>
      </c>
      <c r="AI69" s="22">
        <v>19.317456</v>
      </c>
      <c r="AJ69" s="22">
        <f t="shared" si="28"/>
        <v>0.99433669764057397</v>
      </c>
      <c r="AK69" s="22">
        <v>7.468</v>
      </c>
      <c r="AL69" s="22">
        <v>0.38440400000000002</v>
      </c>
      <c r="AM69" s="19">
        <v>38.659334999999999</v>
      </c>
      <c r="AN69" s="33">
        <v>175</v>
      </c>
      <c r="AO69" s="33">
        <v>100.60264599999999</v>
      </c>
      <c r="AP69" s="33">
        <f t="shared" ref="AP69:AP90" si="45">(AO69/AN69)*100</f>
        <v>57.487226285714279</v>
      </c>
      <c r="AQ69" s="21">
        <v>219206.25</v>
      </c>
      <c r="AR69" s="19">
        <v>219.20599000000001</v>
      </c>
      <c r="AS69" s="19">
        <v>11.283295284825947</v>
      </c>
      <c r="AT69" s="20">
        <v>1129</v>
      </c>
      <c r="AU69" s="22">
        <v>58.11355965486387</v>
      </c>
      <c r="AV69" s="22">
        <f t="shared" si="29"/>
        <v>21.920625000000001</v>
      </c>
      <c r="AW69" s="22">
        <v>1.1283308667930916</v>
      </c>
      <c r="AX69" s="19">
        <f t="shared" si="30"/>
        <v>19.415942426926485</v>
      </c>
      <c r="AY69" s="22">
        <f t="shared" si="31"/>
        <v>1.941596545615589</v>
      </c>
      <c r="AZ69" s="22">
        <f t="shared" si="32"/>
        <v>909.79400999999996</v>
      </c>
      <c r="BA69" s="22">
        <v>46.830264370037924</v>
      </c>
      <c r="BB69" s="21">
        <f t="shared" si="33"/>
        <v>1107.079375</v>
      </c>
      <c r="BC69" s="5">
        <f t="shared" si="34"/>
        <v>5.6985228788070781E-2</v>
      </c>
      <c r="BD69" s="87">
        <v>1480</v>
      </c>
      <c r="BE69" s="83">
        <v>902</v>
      </c>
      <c r="BF69" s="88">
        <v>46.429079547110021</v>
      </c>
      <c r="BG69" s="83">
        <v>1433.5709204528901</v>
      </c>
      <c r="BH69" s="3">
        <v>6.9025571755980693</v>
      </c>
      <c r="BI69" s="4">
        <v>4.6638899835122087E-2</v>
      </c>
      <c r="BJ69" s="24">
        <v>5868.4473669999998</v>
      </c>
      <c r="BK69" s="24">
        <f t="shared" si="35"/>
        <v>302.06941199608798</v>
      </c>
      <c r="BL69" s="24">
        <v>7341.9840000000004</v>
      </c>
      <c r="BM69" s="24">
        <f t="shared" si="36"/>
        <v>377.91747136320288</v>
      </c>
      <c r="BN69" s="24">
        <v>25570.458046</v>
      </c>
      <c r="BO69" s="24">
        <f t="shared" si="37"/>
        <v>1316.2004774653808</v>
      </c>
      <c r="BP69" s="24">
        <v>75.848059000000006</v>
      </c>
      <c r="BQ69" s="24">
        <v>22.950106999999999</v>
      </c>
      <c r="BR69" s="7">
        <v>687</v>
      </c>
      <c r="BS69" s="4">
        <v>35.362281207167122</v>
      </c>
      <c r="BT69" s="6">
        <v>108.12686421268354</v>
      </c>
      <c r="BU69" s="4">
        <v>5.5656660528938726</v>
      </c>
      <c r="BV69" s="4">
        <v>-578.87313578731641</v>
      </c>
      <c r="BW69" s="4">
        <v>-29.796615154273248</v>
      </c>
      <c r="BX69" s="7">
        <v>359.70230232322353</v>
      </c>
      <c r="BY69" s="4">
        <v>18.515129498718011</v>
      </c>
      <c r="BZ69" s="4">
        <v>18.515129498718011</v>
      </c>
      <c r="CA69" s="22">
        <v>-327.29769767677652</v>
      </c>
      <c r="CB69" s="4">
        <v>-16.847151708449111</v>
      </c>
      <c r="CC69" s="96">
        <v>0.68438643959891776</v>
      </c>
      <c r="CD69" s="97">
        <v>0.4948916272173286</v>
      </c>
    </row>
    <row r="70" spans="1:82" ht="14.25" customHeight="1">
      <c r="A70" s="39" t="s">
        <v>211</v>
      </c>
      <c r="B70" s="39" t="s">
        <v>223</v>
      </c>
      <c r="C70" s="9">
        <v>799845.87230000005</v>
      </c>
      <c r="D70" s="10">
        <v>69.477508999999998</v>
      </c>
      <c r="E70" s="24">
        <v>39.049999999999997</v>
      </c>
      <c r="F70" s="24">
        <v>48.821906010103682</v>
      </c>
      <c r="G70" s="24">
        <v>38.369999999999997</v>
      </c>
      <c r="H70" s="16">
        <v>4.7971742217866285E-2</v>
      </c>
      <c r="I70" s="24">
        <v>0</v>
      </c>
      <c r="J70" s="16">
        <f>I70*1000/C70</f>
        <v>0</v>
      </c>
      <c r="K70" s="16">
        <f>H70-J70</f>
        <v>4.7971742217866285E-2</v>
      </c>
      <c r="L70" s="28">
        <v>0</v>
      </c>
      <c r="M70" s="29">
        <f>L70/C70*1000</f>
        <v>0</v>
      </c>
      <c r="N70" s="28">
        <v>0</v>
      </c>
      <c r="O70" s="29">
        <f>N70*1000/C70</f>
        <v>0</v>
      </c>
      <c r="P70" s="28">
        <v>0</v>
      </c>
      <c r="Q70" s="14">
        <f>P70/C70*1000</f>
        <v>0</v>
      </c>
      <c r="R70" s="28">
        <v>0</v>
      </c>
      <c r="S70" s="15">
        <f>R70*1000/C70</f>
        <v>0</v>
      </c>
      <c r="T70" s="30">
        <v>0</v>
      </c>
      <c r="U70" s="31">
        <v>0</v>
      </c>
      <c r="V70" s="102">
        <v>3768.63</v>
      </c>
      <c r="W70" s="102">
        <v>228.25318659583456</v>
      </c>
      <c r="X70" s="82">
        <v>6.0566621450191329</v>
      </c>
      <c r="Y70" s="28">
        <v>0</v>
      </c>
      <c r="Z70" s="18">
        <v>0</v>
      </c>
      <c r="AA70" s="30">
        <v>1.88</v>
      </c>
      <c r="AB70" s="18">
        <v>2.3500000000000001E-3</v>
      </c>
      <c r="AC70" s="28">
        <v>0</v>
      </c>
      <c r="AD70" s="28">
        <v>0</v>
      </c>
      <c r="AE70" s="28">
        <v>14</v>
      </c>
      <c r="AF70" s="28">
        <v>1.8E-5</v>
      </c>
      <c r="AG70" s="30">
        <v>0.74468100000000004</v>
      </c>
      <c r="AH70" s="30">
        <v>0</v>
      </c>
      <c r="AI70" s="22">
        <v>0.253056</v>
      </c>
      <c r="AJ70" s="22">
        <f>AI70/C70*1000000</f>
        <v>0.31638095383592313</v>
      </c>
      <c r="AK70" s="22">
        <v>8.8999999999999996E-2</v>
      </c>
      <c r="AL70" s="22">
        <v>0.11127099999999999</v>
      </c>
      <c r="AM70" s="19">
        <v>35.170081000000003</v>
      </c>
      <c r="AN70" s="33">
        <v>148.604985</v>
      </c>
      <c r="AO70" s="33">
        <v>34.650170000000003</v>
      </c>
      <c r="AP70" s="33">
        <f>(AO70/AN70)*100</f>
        <v>23.31696342488107</v>
      </c>
      <c r="AQ70" s="21">
        <v>23525</v>
      </c>
      <c r="AR70" s="19">
        <v>23.524999999999999</v>
      </c>
      <c r="AS70" s="19">
        <v>29.411916488801264</v>
      </c>
      <c r="AT70" s="20">
        <v>4</v>
      </c>
      <c r="AU70" s="22">
        <v>5.0009634837494197</v>
      </c>
      <c r="AV70" s="22">
        <f>AQ70*0.1/1000</f>
        <v>2.3525</v>
      </c>
      <c r="AW70" s="22">
        <v>2.9411916488801264</v>
      </c>
      <c r="AX70" s="19">
        <f>AR70/AT70*100</f>
        <v>588.125</v>
      </c>
      <c r="AY70" s="22">
        <f>AV70/AT70*100</f>
        <v>58.8125</v>
      </c>
      <c r="AZ70" s="22">
        <f>AT70-AR70</f>
        <v>-19.524999999999999</v>
      </c>
      <c r="BA70" s="22">
        <v>-24.410953005051844</v>
      </c>
      <c r="BB70" s="21">
        <f>AT70-AV70</f>
        <v>1.6475</v>
      </c>
      <c r="BC70" s="5">
        <f>BB70/C70*1000</f>
        <v>2.0597718348692911E-3</v>
      </c>
      <c r="BD70" s="87">
        <v>1710</v>
      </c>
      <c r="BE70" s="83">
        <v>187</v>
      </c>
      <c r="BF70" s="88">
        <v>233.79504286528527</v>
      </c>
      <c r="BG70" s="83">
        <v>1476.2049571347147</v>
      </c>
      <c r="BH70" s="3">
        <v>60.171663380020391</v>
      </c>
      <c r="BI70" s="4">
        <v>0.35188107239778005</v>
      </c>
      <c r="BJ70" s="24">
        <v>81.937748999999997</v>
      </c>
      <c r="BK70" s="24">
        <f>BJ70*1000000/C70</f>
        <v>102.44192267240633</v>
      </c>
      <c r="BL70" s="24">
        <v>198.004032</v>
      </c>
      <c r="BM70" s="24">
        <f>BL70*1000000/C70</f>
        <v>247.55273341678779</v>
      </c>
      <c r="BN70" s="24">
        <v>404.06993299999999</v>
      </c>
      <c r="BO70" s="24">
        <f>BN70*1000000/C70</f>
        <v>505.18474495351842</v>
      </c>
      <c r="BP70" s="24">
        <v>145.11080999999999</v>
      </c>
      <c r="BQ70" s="24">
        <v>20.278110999999999</v>
      </c>
      <c r="BR70" s="7">
        <v>87</v>
      </c>
      <c r="BS70" s="4">
        <v>108.77095577155012</v>
      </c>
      <c r="BT70" s="6">
        <v>10.17770316158777</v>
      </c>
      <c r="BU70" s="4">
        <v>12.724580464885392</v>
      </c>
      <c r="BV70" s="4">
        <v>-76.822296838412242</v>
      </c>
      <c r="BW70" s="4">
        <v>-96.046375306664729</v>
      </c>
      <c r="BX70" s="7">
        <v>33.857851018267425</v>
      </c>
      <c r="BY70" s="4">
        <v>42.330469145145969</v>
      </c>
      <c r="BZ70" s="4">
        <v>42.330469145145969</v>
      </c>
      <c r="CA70" s="22">
        <v>-53.142148981732575</v>
      </c>
      <c r="CB70" s="4">
        <v>-66.440486626404152</v>
      </c>
      <c r="CC70" s="96">
        <v>0</v>
      </c>
      <c r="CD70" s="97">
        <v>0</v>
      </c>
    </row>
    <row r="71" spans="1:82">
      <c r="A71" s="37" t="s">
        <v>33</v>
      </c>
      <c r="B71" s="37" t="s">
        <v>281</v>
      </c>
      <c r="C71" s="9">
        <v>4987152.9513250003</v>
      </c>
      <c r="D71" s="10">
        <v>90.710221000000004</v>
      </c>
      <c r="E71" s="24">
        <v>318.66000000000003</v>
      </c>
      <c r="F71" s="24">
        <v>63.896175455243977</v>
      </c>
      <c r="G71" s="24">
        <v>4637.3</v>
      </c>
      <c r="H71" s="16">
        <v>0.92984916349275981</v>
      </c>
      <c r="I71" s="24">
        <v>1208.9000000000001</v>
      </c>
      <c r="J71" s="16">
        <f t="shared" si="38"/>
        <v>0.24240283219683811</v>
      </c>
      <c r="K71" s="16">
        <f t="shared" si="39"/>
        <v>0.6874463312959217</v>
      </c>
      <c r="L71" s="28">
        <v>15300</v>
      </c>
      <c r="M71" s="29">
        <f t="shared" si="40"/>
        <v>3.0678826475404275</v>
      </c>
      <c r="N71" s="28">
        <v>77</v>
      </c>
      <c r="O71" s="29">
        <f t="shared" si="41"/>
        <v>1.5439670840562938E-2</v>
      </c>
      <c r="P71" s="28">
        <v>235</v>
      </c>
      <c r="Q71" s="14">
        <f t="shared" si="42"/>
        <v>4.7121073344575194E-2</v>
      </c>
      <c r="R71" s="28">
        <v>18</v>
      </c>
      <c r="S71" s="15">
        <f t="shared" si="43"/>
        <v>3.6092737029887385E-3</v>
      </c>
      <c r="T71" s="30">
        <v>1.5359480000000001</v>
      </c>
      <c r="U71" s="31">
        <v>23.376622999999999</v>
      </c>
      <c r="V71" s="102">
        <v>0</v>
      </c>
      <c r="W71" s="102">
        <v>0</v>
      </c>
      <c r="X71" s="82">
        <v>0</v>
      </c>
      <c r="Y71" s="28">
        <v>7.6</v>
      </c>
      <c r="Z71" s="18">
        <v>1.524E-3</v>
      </c>
      <c r="AA71" s="30">
        <v>36.01</v>
      </c>
      <c r="AB71" s="18">
        <v>7.221E-3</v>
      </c>
      <c r="AC71" s="28">
        <v>422</v>
      </c>
      <c r="AD71" s="28">
        <v>8.5000000000000006E-5</v>
      </c>
      <c r="AE71" s="28">
        <v>6456</v>
      </c>
      <c r="AF71" s="28">
        <v>1.2949999999999999E-3</v>
      </c>
      <c r="AG71" s="30">
        <v>17.928353000000001</v>
      </c>
      <c r="AH71" s="30">
        <f t="shared" si="44"/>
        <v>5.552631578947369</v>
      </c>
      <c r="AI71" s="22">
        <v>3.6368140000000002</v>
      </c>
      <c r="AJ71" s="22">
        <f t="shared" si="28"/>
        <v>0.72923650738118262</v>
      </c>
      <c r="AK71" s="22">
        <v>2.0493000000000001</v>
      </c>
      <c r="AL71" s="22">
        <v>0.410916</v>
      </c>
      <c r="AM71" s="19">
        <v>56.348770999999999</v>
      </c>
      <c r="AN71" s="33">
        <v>64</v>
      </c>
      <c r="AO71" s="33">
        <v>59.267457</v>
      </c>
      <c r="AP71" s="33">
        <f t="shared" si="45"/>
        <v>92.605401562500006</v>
      </c>
      <c r="AQ71" s="21">
        <v>10631.25</v>
      </c>
      <c r="AR71" s="19">
        <v>10.6313</v>
      </c>
      <c r="AS71" s="19">
        <v>2.1317373065880094</v>
      </c>
      <c r="AT71" s="20">
        <v>46</v>
      </c>
      <c r="AU71" s="22">
        <v>9.2236994631934444</v>
      </c>
      <c r="AV71" s="22">
        <f t="shared" si="29"/>
        <v>1.0631250000000001</v>
      </c>
      <c r="AW71" s="22">
        <v>0.21317272808277238</v>
      </c>
      <c r="AX71" s="19">
        <f t="shared" si="30"/>
        <v>23.111521739130435</v>
      </c>
      <c r="AY71" s="22">
        <f t="shared" si="31"/>
        <v>2.3111413043478262</v>
      </c>
      <c r="AZ71" s="22">
        <f t="shared" si="32"/>
        <v>35.368700000000004</v>
      </c>
      <c r="BA71" s="22">
        <v>7.0919621566054341</v>
      </c>
      <c r="BB71" s="21">
        <f t="shared" si="33"/>
        <v>44.936875000000001</v>
      </c>
      <c r="BC71" s="5">
        <f t="shared" si="34"/>
        <v>9.0105267351106716E-3</v>
      </c>
      <c r="BD71" s="87">
        <v>1290</v>
      </c>
      <c r="BE71" s="83">
        <v>160</v>
      </c>
      <c r="BF71" s="88">
        <v>32.082432915455456</v>
      </c>
      <c r="BG71" s="83">
        <v>1257.9175670845445</v>
      </c>
      <c r="BH71" s="3">
        <v>42.684483379318408</v>
      </c>
      <c r="BI71" s="4">
        <v>0.33088746805673186</v>
      </c>
      <c r="BJ71" s="24">
        <v>734.57019000000003</v>
      </c>
      <c r="BK71" s="24">
        <f t="shared" si="35"/>
        <v>147.29249276480229</v>
      </c>
      <c r="BL71" s="24">
        <v>1243.022592</v>
      </c>
      <c r="BM71" s="24">
        <f t="shared" si="36"/>
        <v>249.24493075147222</v>
      </c>
      <c r="BN71" s="24">
        <v>4215.9425819999997</v>
      </c>
      <c r="BO71" s="24">
        <f t="shared" si="37"/>
        <v>845.36059414016904</v>
      </c>
      <c r="BP71" s="24">
        <v>101.952438</v>
      </c>
      <c r="BQ71" s="24">
        <v>17.423628999999998</v>
      </c>
      <c r="BR71" s="7">
        <v>62</v>
      </c>
      <c r="BS71" s="4">
        <v>12.431942754738989</v>
      </c>
      <c r="BT71" s="6">
        <v>32.88116533687672</v>
      </c>
      <c r="BU71" s="4">
        <v>6.5931736318896652</v>
      </c>
      <c r="BV71" s="4">
        <v>-29.118834663123287</v>
      </c>
      <c r="BW71" s="4">
        <v>-5.8387691228493237</v>
      </c>
      <c r="BX71" s="7">
        <v>109.38475799576308</v>
      </c>
      <c r="BY71" s="4">
        <v>21.933307252327491</v>
      </c>
      <c r="BZ71" s="4">
        <v>12.431942754738989</v>
      </c>
      <c r="CA71" s="22">
        <v>47.384757995763081</v>
      </c>
      <c r="CB71" s="4">
        <v>9.5013644975885025</v>
      </c>
      <c r="CC71" s="96">
        <v>0</v>
      </c>
      <c r="CD71" s="97">
        <v>0</v>
      </c>
    </row>
    <row r="72" spans="1:82">
      <c r="A72" s="37" t="s">
        <v>42</v>
      </c>
      <c r="B72" s="37" t="s">
        <v>245</v>
      </c>
      <c r="C72" s="9">
        <v>6618021.2859749999</v>
      </c>
      <c r="D72" s="10">
        <v>50.495995000000001</v>
      </c>
      <c r="E72" s="24">
        <v>11.13</v>
      </c>
      <c r="F72" s="24">
        <v>1.6817715626854883</v>
      </c>
      <c r="G72" s="24">
        <v>23.7</v>
      </c>
      <c r="H72" s="16">
        <v>3.5811308208127646E-3</v>
      </c>
      <c r="I72" s="24">
        <v>4.5419999999999998</v>
      </c>
      <c r="J72" s="16">
        <f t="shared" si="38"/>
        <v>6.8630785603930708E-4</v>
      </c>
      <c r="K72" s="16">
        <f t="shared" si="39"/>
        <v>2.8948229647734573E-3</v>
      </c>
      <c r="L72" s="28">
        <v>600</v>
      </c>
      <c r="M72" s="29">
        <f t="shared" si="40"/>
        <v>9.0661539767411758E-2</v>
      </c>
      <c r="N72" s="28">
        <v>0</v>
      </c>
      <c r="O72" s="29">
        <f t="shared" si="41"/>
        <v>0</v>
      </c>
      <c r="P72" s="28">
        <v>0</v>
      </c>
      <c r="Q72" s="14">
        <f t="shared" si="42"/>
        <v>0</v>
      </c>
      <c r="R72" s="28">
        <v>0</v>
      </c>
      <c r="S72" s="15">
        <f t="shared" si="43"/>
        <v>0</v>
      </c>
      <c r="T72" s="30">
        <v>0</v>
      </c>
      <c r="U72" s="31">
        <v>0</v>
      </c>
      <c r="V72" s="102">
        <v>4020.31</v>
      </c>
      <c r="W72" s="102">
        <v>189.94898808651385</v>
      </c>
      <c r="X72" s="82">
        <v>4.7247348609065929</v>
      </c>
      <c r="Y72" s="28">
        <v>0</v>
      </c>
      <c r="Z72" s="18">
        <v>0</v>
      </c>
      <c r="AA72" s="30">
        <v>1.2150000000000001</v>
      </c>
      <c r="AB72" s="18">
        <v>1.84E-4</v>
      </c>
      <c r="AC72" s="28">
        <v>0</v>
      </c>
      <c r="AD72" s="28">
        <v>0</v>
      </c>
      <c r="AE72" s="28">
        <v>0</v>
      </c>
      <c r="AF72" s="28">
        <v>0</v>
      </c>
      <c r="AG72" s="30">
        <v>0</v>
      </c>
      <c r="AH72" s="30">
        <v>0</v>
      </c>
      <c r="AI72" s="22">
        <v>6.0594330000000003</v>
      </c>
      <c r="AJ72" s="22">
        <f t="shared" si="28"/>
        <v>0.91559587649577867</v>
      </c>
      <c r="AK72" s="22">
        <v>6.9000000000000006E-2</v>
      </c>
      <c r="AL72" s="22">
        <v>1.0426E-2</v>
      </c>
      <c r="AM72" s="19">
        <v>1.13872</v>
      </c>
      <c r="AN72" s="33">
        <v>141.72383300000001</v>
      </c>
      <c r="AO72" s="33">
        <v>1.6758489999999999</v>
      </c>
      <c r="AP72" s="33">
        <f t="shared" si="45"/>
        <v>1.1824750746051298</v>
      </c>
      <c r="AQ72" s="21">
        <v>40025</v>
      </c>
      <c r="AR72" s="19">
        <v>40.025002000000001</v>
      </c>
      <c r="AS72" s="19">
        <v>6.0478805175228922</v>
      </c>
      <c r="AT72" s="20">
        <v>69</v>
      </c>
      <c r="AU72" s="22">
        <v>10.426077073252353</v>
      </c>
      <c r="AV72" s="22">
        <f t="shared" si="29"/>
        <v>4.0025000000000004</v>
      </c>
      <c r="AW72" s="22">
        <v>0.60478802153177602</v>
      </c>
      <c r="AX72" s="19">
        <f t="shared" si="30"/>
        <v>58.007249275362312</v>
      </c>
      <c r="AY72" s="22">
        <f t="shared" si="31"/>
        <v>5.8007246376811601</v>
      </c>
      <c r="AZ72" s="22">
        <f t="shared" si="32"/>
        <v>28.974997999999999</v>
      </c>
      <c r="BA72" s="22">
        <v>4.3781965557294606</v>
      </c>
      <c r="BB72" s="21">
        <f t="shared" si="33"/>
        <v>64.997500000000002</v>
      </c>
      <c r="BC72" s="5">
        <f t="shared" si="34"/>
        <v>9.8212890517205779E-3</v>
      </c>
      <c r="BD72" s="87">
        <v>200</v>
      </c>
      <c r="BE72" s="83">
        <v>3303</v>
      </c>
      <c r="BF72" s="88">
        <v>499.09177641960179</v>
      </c>
      <c r="BG72" s="83">
        <v>-299.09177641960179</v>
      </c>
      <c r="BH72" s="3">
        <v>60.734953003820749</v>
      </c>
      <c r="BI72" s="4">
        <v>9.99</v>
      </c>
      <c r="BJ72" s="24">
        <v>15.827799000000001</v>
      </c>
      <c r="BK72" s="24">
        <f t="shared" si="35"/>
        <v>2.3916210474485005</v>
      </c>
      <c r="BL72" s="24">
        <v>64.106496000000007</v>
      </c>
      <c r="BM72" s="24">
        <f t="shared" si="36"/>
        <v>9.6866560607557073</v>
      </c>
      <c r="BN72" s="24">
        <v>228.81926100000001</v>
      </c>
      <c r="BO72" s="24">
        <f t="shared" si="37"/>
        <v>34.575177551168785</v>
      </c>
      <c r="BP72" s="24">
        <v>7.2950350000000004</v>
      </c>
      <c r="BQ72" s="24">
        <v>6.9171620000000003</v>
      </c>
      <c r="BR72" s="7">
        <v>133.00000000000003</v>
      </c>
      <c r="BS72" s="4">
        <v>20.096641315109547</v>
      </c>
      <c r="BT72" s="6">
        <v>8.7429433233790448</v>
      </c>
      <c r="BU72" s="4">
        <v>1.3210811729945899</v>
      </c>
      <c r="BV72" s="4">
        <v>-124.25705667662098</v>
      </c>
      <c r="BW72" s="4">
        <v>-18.775560142114958</v>
      </c>
      <c r="BX72" s="7">
        <v>29.084879741957764</v>
      </c>
      <c r="BY72" s="4">
        <v>4.3947999689264741</v>
      </c>
      <c r="BZ72" s="4">
        <v>4.3947999689264741</v>
      </c>
      <c r="CA72" s="22">
        <v>-103.91512025804225</v>
      </c>
      <c r="CB72" s="4">
        <v>-15.701841346183073</v>
      </c>
      <c r="CC72" s="96">
        <v>0.82763011300334233</v>
      </c>
      <c r="CD72" s="97">
        <v>0.37113171112030091</v>
      </c>
    </row>
    <row r="73" spans="1:82">
      <c r="A73" s="37" t="s">
        <v>24</v>
      </c>
      <c r="B73" s="37" t="s">
        <v>282</v>
      </c>
      <c r="C73" s="9">
        <v>3446301.6787</v>
      </c>
      <c r="D73" s="10">
        <v>28.441309</v>
      </c>
      <c r="E73" s="24">
        <v>72.14</v>
      </c>
      <c r="F73" s="24">
        <v>20.932584180271867</v>
      </c>
      <c r="G73" s="24">
        <v>475.6</v>
      </c>
      <c r="H73" s="16">
        <v>0.13800300854085529</v>
      </c>
      <c r="I73" s="24">
        <v>268</v>
      </c>
      <c r="J73" s="16">
        <f t="shared" si="38"/>
        <v>7.7764521213097598E-2</v>
      </c>
      <c r="K73" s="16">
        <f t="shared" si="39"/>
        <v>6.0238487327757689E-2</v>
      </c>
      <c r="L73" s="28">
        <v>1900</v>
      </c>
      <c r="M73" s="29">
        <f t="shared" si="40"/>
        <v>0.55131563546599038</v>
      </c>
      <c r="N73" s="28">
        <v>0</v>
      </c>
      <c r="O73" s="29">
        <f t="shared" si="41"/>
        <v>0</v>
      </c>
      <c r="P73" s="28">
        <v>59</v>
      </c>
      <c r="Q73" s="14">
        <f t="shared" si="42"/>
        <v>1.7119801311838649E-2</v>
      </c>
      <c r="R73" s="28">
        <v>0</v>
      </c>
      <c r="S73" s="15">
        <f t="shared" si="43"/>
        <v>0</v>
      </c>
      <c r="T73" s="30">
        <v>3.1052629999999999</v>
      </c>
      <c r="U73" s="31">
        <v>0</v>
      </c>
      <c r="V73" s="102">
        <v>0</v>
      </c>
      <c r="W73" s="102">
        <v>0</v>
      </c>
      <c r="X73" s="82">
        <v>0</v>
      </c>
      <c r="Y73" s="28">
        <v>0.8</v>
      </c>
      <c r="Z73" s="18">
        <v>2.32E-4</v>
      </c>
      <c r="AA73" s="30">
        <v>4.24</v>
      </c>
      <c r="AB73" s="18">
        <v>1.23E-3</v>
      </c>
      <c r="AC73" s="28">
        <v>0</v>
      </c>
      <c r="AD73" s="28">
        <v>0</v>
      </c>
      <c r="AE73" s="28">
        <v>159</v>
      </c>
      <c r="AF73" s="28">
        <v>4.6E-5</v>
      </c>
      <c r="AG73" s="30">
        <v>3.75</v>
      </c>
      <c r="AH73" s="30">
        <f t="shared" si="44"/>
        <v>0</v>
      </c>
      <c r="AI73" s="22">
        <v>2.9077700000000002</v>
      </c>
      <c r="AJ73" s="22">
        <f t="shared" si="28"/>
        <v>0.8437363501783911</v>
      </c>
      <c r="AK73" s="22">
        <v>0.31530000000000002</v>
      </c>
      <c r="AL73" s="22">
        <v>9.1489000000000001E-2</v>
      </c>
      <c r="AM73" s="19">
        <v>10.843361</v>
      </c>
      <c r="AN73" s="33">
        <v>272.077788</v>
      </c>
      <c r="AO73" s="33">
        <v>16.70757</v>
      </c>
      <c r="AP73" s="33">
        <f t="shared" si="45"/>
        <v>6.1407328113090953</v>
      </c>
      <c r="AQ73" s="21">
        <v>8431.25</v>
      </c>
      <c r="AR73" s="19">
        <v>8.4312500000000004</v>
      </c>
      <c r="AS73" s="19">
        <v>2.4464631323803321</v>
      </c>
      <c r="AT73" s="20">
        <v>52</v>
      </c>
      <c r="AU73" s="22">
        <v>15.08863844433237</v>
      </c>
      <c r="AV73" s="22">
        <f t="shared" si="29"/>
        <v>0.84312500000000001</v>
      </c>
      <c r="AW73" s="22">
        <v>0.24464631323803324</v>
      </c>
      <c r="AX73" s="19">
        <f t="shared" si="30"/>
        <v>16.213942307692307</v>
      </c>
      <c r="AY73" s="22">
        <f t="shared" si="31"/>
        <v>1.6213942307692308</v>
      </c>
      <c r="AZ73" s="22">
        <f t="shared" si="32"/>
        <v>43.568750000000001</v>
      </c>
      <c r="BA73" s="22">
        <v>12.642175311952037</v>
      </c>
      <c r="BB73" s="21">
        <f t="shared" si="33"/>
        <v>51.156874999999999</v>
      </c>
      <c r="BC73" s="5">
        <f t="shared" si="34"/>
        <v>1.4843992131094335E-2</v>
      </c>
      <c r="BD73" s="87">
        <v>700</v>
      </c>
      <c r="BE73" s="83">
        <v>97</v>
      </c>
      <c r="BF73" s="88">
        <v>28.146114021158457</v>
      </c>
      <c r="BG73" s="83">
        <v>671.8538859788415</v>
      </c>
      <c r="BH73" s="3">
        <v>44.047884448236964</v>
      </c>
      <c r="BI73" s="4">
        <v>0.62519541938668133</v>
      </c>
      <c r="BJ73" s="24">
        <v>30.343074000000001</v>
      </c>
      <c r="BK73" s="24">
        <f t="shared" si="35"/>
        <v>8.8045321706850377</v>
      </c>
      <c r="BL73" s="24">
        <v>223.16244499999999</v>
      </c>
      <c r="BM73" s="24">
        <f t="shared" si="36"/>
        <v>64.754181672273234</v>
      </c>
      <c r="BN73" s="24">
        <v>448.43543399999999</v>
      </c>
      <c r="BO73" s="24">
        <f t="shared" si="37"/>
        <v>130.12077171640905</v>
      </c>
      <c r="BP73" s="24">
        <v>50.13111</v>
      </c>
      <c r="BQ73" s="24">
        <v>6.7664309999999999</v>
      </c>
      <c r="BR73" s="7">
        <v>39</v>
      </c>
      <c r="BS73" s="4">
        <v>11.316478833249276</v>
      </c>
      <c r="BT73" s="6">
        <v>5.3116516415552555</v>
      </c>
      <c r="BU73" s="4">
        <v>1.5412613684936878</v>
      </c>
      <c r="BV73" s="4">
        <v>-33.688348358444742</v>
      </c>
      <c r="BW73" s="4">
        <v>-9.7752174647555883</v>
      </c>
      <c r="BX73" s="7">
        <v>17.670107595539015</v>
      </c>
      <c r="BY73" s="4">
        <v>5.1272666304142183</v>
      </c>
      <c r="BZ73" s="4">
        <v>5.1272666304142183</v>
      </c>
      <c r="CA73" s="22">
        <v>-21.329892404460985</v>
      </c>
      <c r="CB73" s="4">
        <v>-6.1892122028350576</v>
      </c>
      <c r="CC73" s="96">
        <v>0</v>
      </c>
      <c r="CD73" s="97">
        <v>0</v>
      </c>
    </row>
    <row r="74" spans="1:82">
      <c r="A74" s="37" t="s">
        <v>212</v>
      </c>
      <c r="B74" s="37" t="s">
        <v>224</v>
      </c>
      <c r="C74" s="9">
        <v>6804474.6238500001</v>
      </c>
      <c r="D74" s="10">
        <v>55.022804999999998</v>
      </c>
      <c r="E74" s="24">
        <v>197.54</v>
      </c>
      <c r="F74" s="24">
        <v>29.030896714290488</v>
      </c>
      <c r="G74" s="24">
        <v>1781.4</v>
      </c>
      <c r="H74" s="16">
        <v>0.26179831632498268</v>
      </c>
      <c r="I74" s="24">
        <v>262.88</v>
      </c>
      <c r="J74" s="16">
        <f>I74*1000/C74</f>
        <v>3.8633401479460788E-2</v>
      </c>
      <c r="K74" s="16">
        <f>H74-J74</f>
        <v>0.22316491484552189</v>
      </c>
      <c r="L74" s="28">
        <v>4050</v>
      </c>
      <c r="M74" s="29">
        <f>L74/C74*1000</f>
        <v>0.59519657635353085</v>
      </c>
      <c r="N74" s="28">
        <v>185</v>
      </c>
      <c r="O74" s="29">
        <f>N74*1000/C74</f>
        <v>2.7187991759358817E-2</v>
      </c>
      <c r="P74" s="28">
        <v>85</v>
      </c>
      <c r="Q74" s="14">
        <f>P74/C74*1000</f>
        <v>1.2491779997543242E-2</v>
      </c>
      <c r="R74" s="28">
        <v>0</v>
      </c>
      <c r="S74" s="15">
        <f>R74*1000/C74</f>
        <v>0</v>
      </c>
      <c r="T74" s="30">
        <v>2.0987650000000002</v>
      </c>
      <c r="U74" s="31">
        <v>0</v>
      </c>
      <c r="V74" s="102">
        <v>0</v>
      </c>
      <c r="W74" s="102">
        <v>0</v>
      </c>
      <c r="X74" s="82">
        <v>0</v>
      </c>
      <c r="Y74" s="28">
        <v>5.8</v>
      </c>
      <c r="Z74" s="18">
        <v>8.52E-4</v>
      </c>
      <c r="AA74" s="30">
        <v>11.6</v>
      </c>
      <c r="AB74" s="18">
        <v>1.7049999999999999E-3</v>
      </c>
      <c r="AC74" s="28">
        <v>256</v>
      </c>
      <c r="AD74" s="28">
        <v>3.8000000000000002E-5</v>
      </c>
      <c r="AE74" s="28">
        <v>1003</v>
      </c>
      <c r="AF74" s="28">
        <v>1.47E-4</v>
      </c>
      <c r="AG74" s="30">
        <v>8.6465519999999998</v>
      </c>
      <c r="AH74" s="30">
        <f>AC74/(Y74*1000)*100</f>
        <v>4.4137931034482758</v>
      </c>
      <c r="AI74" s="22">
        <v>12.950202000000001</v>
      </c>
      <c r="AJ74" s="22">
        <f>AI74/C74*1000000</f>
        <v>1.9031891095028763</v>
      </c>
      <c r="AK74" s="22">
        <v>1.3706</v>
      </c>
      <c r="AL74" s="22">
        <v>0.20142599999999999</v>
      </c>
      <c r="AM74" s="19">
        <v>10.583619000000001</v>
      </c>
      <c r="AN74" s="33">
        <v>166.487335</v>
      </c>
      <c r="AO74" s="33">
        <v>25.334111</v>
      </c>
      <c r="AP74" s="33">
        <f>(AO74/AN74)*100</f>
        <v>15.216839767421348</v>
      </c>
      <c r="AQ74" s="21">
        <v>58756.25</v>
      </c>
      <c r="AR74" s="19">
        <v>58.756199000000002</v>
      </c>
      <c r="AS74" s="19">
        <v>8.6349354282337671</v>
      </c>
      <c r="AT74" s="20">
        <v>288</v>
      </c>
      <c r="AU74" s="22">
        <v>42.325089874028869</v>
      </c>
      <c r="AV74" s="22">
        <f>AQ74*0.1/1000</f>
        <v>5.8756250000000003</v>
      </c>
      <c r="AW74" s="22">
        <v>0.8634942923301766</v>
      </c>
      <c r="AX74" s="19">
        <f>AR74/AT74*100</f>
        <v>20.401457986111112</v>
      </c>
      <c r="AY74" s="22">
        <f>AV74/AT74*100</f>
        <v>2.0401475694444446</v>
      </c>
      <c r="AZ74" s="22">
        <f>AT74-AR74</f>
        <v>229.24380099999999</v>
      </c>
      <c r="BA74" s="22">
        <v>33.690154445795095</v>
      </c>
      <c r="BB74" s="21">
        <f>AT74-AV74</f>
        <v>282.12437499999999</v>
      </c>
      <c r="BC74" s="5">
        <f>BB74/C74*1000</f>
        <v>4.1461595581698686E-2</v>
      </c>
      <c r="BD74" s="87">
        <v>830</v>
      </c>
      <c r="BE74" s="83">
        <v>693</v>
      </c>
      <c r="BF74" s="88">
        <v>101.84474750938195</v>
      </c>
      <c r="BG74" s="83">
        <v>728.15525249061807</v>
      </c>
      <c r="BH74" s="3">
        <v>42.137934985392803</v>
      </c>
      <c r="BI74" s="4">
        <v>0.50768596367943142</v>
      </c>
      <c r="BJ74" s="24">
        <v>192.558404</v>
      </c>
      <c r="BK74" s="24">
        <f>BJ74*1000000/C74</f>
        <v>28.298790817012357</v>
      </c>
      <c r="BL74" s="24">
        <v>968.57712000000004</v>
      </c>
      <c r="BM74" s="24">
        <f>BL74*1000000/C74</f>
        <v>142.34414463169458</v>
      </c>
      <c r="BN74" s="24">
        <v>1403.5070109999999</v>
      </c>
      <c r="BO74" s="24">
        <f>BN74*1000000/C74</f>
        <v>206.26236242848825</v>
      </c>
      <c r="BP74" s="24">
        <v>114.045354</v>
      </c>
      <c r="BQ74" s="24">
        <v>13.719803000000001</v>
      </c>
      <c r="BR74" s="7">
        <v>467</v>
      </c>
      <c r="BS74" s="4">
        <v>68.631308927678745</v>
      </c>
      <c r="BT74" s="6">
        <v>22.941349092015422</v>
      </c>
      <c r="BU74" s="4">
        <v>3.3715092435799421</v>
      </c>
      <c r="BV74" s="4">
        <v>-444.0586509079846</v>
      </c>
      <c r="BW74" s="4">
        <v>-65.259799684098809</v>
      </c>
      <c r="BX74" s="7">
        <v>76.318278042051602</v>
      </c>
      <c r="BY74" s="4">
        <v>11.215895754031102</v>
      </c>
      <c r="BZ74" s="4">
        <v>11.215895754031102</v>
      </c>
      <c r="CA74" s="22">
        <v>-390.68172195794841</v>
      </c>
      <c r="CB74" s="4">
        <v>-57.415413173647643</v>
      </c>
      <c r="CC74" s="96">
        <v>0</v>
      </c>
      <c r="CD74" s="97">
        <v>0</v>
      </c>
    </row>
    <row r="75" spans="1:82">
      <c r="A75" s="37" t="s">
        <v>49</v>
      </c>
      <c r="B75" s="37" t="s">
        <v>284</v>
      </c>
      <c r="C75" s="9">
        <v>8448089.4789499994</v>
      </c>
      <c r="D75" s="10">
        <v>92.806224</v>
      </c>
      <c r="E75" s="24">
        <v>781.15</v>
      </c>
      <c r="F75" s="24">
        <v>92.464692987258459</v>
      </c>
      <c r="G75" s="24">
        <v>8746.57</v>
      </c>
      <c r="H75" s="16">
        <v>1.0353311268534406</v>
      </c>
      <c r="I75" s="24">
        <v>3223.3</v>
      </c>
      <c r="J75" s="16">
        <f t="shared" si="38"/>
        <v>0.38154188684097828</v>
      </c>
      <c r="K75" s="16">
        <f t="shared" si="39"/>
        <v>0.6537892400124623</v>
      </c>
      <c r="L75" s="28">
        <v>22400</v>
      </c>
      <c r="M75" s="29">
        <f t="shared" si="40"/>
        <v>2.6514870676753373</v>
      </c>
      <c r="N75" s="28">
        <v>1435</v>
      </c>
      <c r="O75" s="29">
        <f t="shared" si="41"/>
        <v>0.16986089027295129</v>
      </c>
      <c r="P75" s="28">
        <v>127</v>
      </c>
      <c r="Q75" s="14">
        <f t="shared" si="42"/>
        <v>1.5032984714052133E-2</v>
      </c>
      <c r="R75" s="28">
        <v>62</v>
      </c>
      <c r="S75" s="15">
        <f t="shared" si="43"/>
        <v>7.338937419458522E-3</v>
      </c>
      <c r="T75" s="30">
        <v>0.56696400000000002</v>
      </c>
      <c r="U75" s="31">
        <v>4.320557</v>
      </c>
      <c r="V75" s="102">
        <v>0</v>
      </c>
      <c r="W75" s="102">
        <v>0</v>
      </c>
      <c r="X75" s="82">
        <v>0</v>
      </c>
      <c r="Y75" s="28">
        <v>15.5</v>
      </c>
      <c r="Z75" s="18">
        <v>1.835E-3</v>
      </c>
      <c r="AA75" s="30">
        <v>38.19</v>
      </c>
      <c r="AB75" s="18">
        <v>4.5209999999999998E-3</v>
      </c>
      <c r="AC75" s="28">
        <v>777</v>
      </c>
      <c r="AD75" s="28">
        <v>9.2E-5</v>
      </c>
      <c r="AE75" s="28">
        <v>6371</v>
      </c>
      <c r="AF75" s="28">
        <v>7.54E-4</v>
      </c>
      <c r="AG75" s="30">
        <v>16.682378</v>
      </c>
      <c r="AH75" s="30">
        <f t="shared" si="44"/>
        <v>5.0129032258064514</v>
      </c>
      <c r="AI75" s="22">
        <v>6.4508400000000004</v>
      </c>
      <c r="AJ75" s="22">
        <f t="shared" si="28"/>
        <v>0.76358566230548086</v>
      </c>
      <c r="AK75" s="22">
        <v>3.5564</v>
      </c>
      <c r="AL75" s="22">
        <v>0.42097099999999998</v>
      </c>
      <c r="AM75" s="19">
        <v>55.130805000000002</v>
      </c>
      <c r="AN75" s="33">
        <v>80</v>
      </c>
      <c r="AO75" s="33">
        <v>84.587901000000002</v>
      </c>
      <c r="AP75" s="33">
        <f t="shared" si="45"/>
        <v>105.73487625</v>
      </c>
      <c r="AQ75" s="21">
        <v>31093.75</v>
      </c>
      <c r="AR75" s="19">
        <v>31.093800000000002</v>
      </c>
      <c r="AS75" s="19">
        <v>3.680571811825152</v>
      </c>
      <c r="AT75" s="20">
        <v>63</v>
      </c>
      <c r="AU75" s="22">
        <v>7.4573073778368855</v>
      </c>
      <c r="AV75" s="22">
        <f t="shared" si="29"/>
        <v>3.109375</v>
      </c>
      <c r="AW75" s="22">
        <v>0.36805658933272328</v>
      </c>
      <c r="AX75" s="19">
        <f t="shared" si="30"/>
        <v>49.355238095238093</v>
      </c>
      <c r="AY75" s="22">
        <f t="shared" si="31"/>
        <v>4.9355158730158726</v>
      </c>
      <c r="AZ75" s="22">
        <f t="shared" si="32"/>
        <v>31.906199999999998</v>
      </c>
      <c r="BA75" s="22">
        <v>3.7767355660117339</v>
      </c>
      <c r="BB75" s="21">
        <f t="shared" si="33"/>
        <v>59.890625</v>
      </c>
      <c r="BC75" s="5">
        <f t="shared" si="34"/>
        <v>7.0892507885041622E-3</v>
      </c>
      <c r="BD75" s="87">
        <v>1800</v>
      </c>
      <c r="BE75" s="83">
        <v>1368</v>
      </c>
      <c r="BF75" s="88">
        <v>161.93010306160093</v>
      </c>
      <c r="BG75" s="83">
        <v>1638.0698969383991</v>
      </c>
      <c r="BH75" s="3">
        <v>29.05989281252873</v>
      </c>
      <c r="BI75" s="4">
        <v>0.16144384895849295</v>
      </c>
      <c r="BJ75" s="24">
        <v>1660.4090430000001</v>
      </c>
      <c r="BK75" s="24">
        <f t="shared" si="35"/>
        <v>196.54254931096798</v>
      </c>
      <c r="BL75" s="24">
        <v>2357.458944</v>
      </c>
      <c r="BM75" s="24">
        <f t="shared" si="36"/>
        <v>279.05231707998018</v>
      </c>
      <c r="BN75" s="24">
        <v>10969.027117</v>
      </c>
      <c r="BO75" s="24">
        <f t="shared" si="37"/>
        <v>1298.4032832904279</v>
      </c>
      <c r="BP75" s="24">
        <v>82.509767999999994</v>
      </c>
      <c r="BQ75" s="24">
        <v>15.13725</v>
      </c>
      <c r="BR75" s="7">
        <v>90</v>
      </c>
      <c r="BS75" s="4">
        <v>10.653296254052679</v>
      </c>
      <c r="BT75" s="6">
        <v>76.057503716602739</v>
      </c>
      <c r="BU75" s="4">
        <v>9.0029235492964634</v>
      </c>
      <c r="BV75" s="4">
        <v>-13.942496283397254</v>
      </c>
      <c r="BW75" s="4">
        <v>-1.6503727047562151</v>
      </c>
      <c r="BX75" s="7">
        <v>253.0181504386027</v>
      </c>
      <c r="BY75" s="4">
        <v>29.949747936387819</v>
      </c>
      <c r="BZ75" s="4">
        <v>10.653296254052679</v>
      </c>
      <c r="CA75" s="22">
        <v>163.0181504386027</v>
      </c>
      <c r="CB75" s="4">
        <v>19.296451682335139</v>
      </c>
      <c r="CC75" s="96">
        <v>0</v>
      </c>
      <c r="CD75" s="97">
        <v>0</v>
      </c>
    </row>
    <row r="76" spans="1:82">
      <c r="A76" s="37" t="s">
        <v>71</v>
      </c>
      <c r="B76" s="37" t="s">
        <v>283</v>
      </c>
      <c r="C76" s="9">
        <v>31450710.995700002</v>
      </c>
      <c r="D76" s="10">
        <v>98.971321000000003</v>
      </c>
      <c r="E76" s="24">
        <v>2873.9</v>
      </c>
      <c r="F76" s="24">
        <v>91.377902407132382</v>
      </c>
      <c r="G76" s="24">
        <v>36912.1</v>
      </c>
      <c r="H76" s="16">
        <v>1.1736491427823901</v>
      </c>
      <c r="I76" s="24">
        <v>4292.7015199999996</v>
      </c>
      <c r="J76" s="16">
        <f t="shared" si="38"/>
        <v>0.13648980846846057</v>
      </c>
      <c r="K76" s="16">
        <f t="shared" si="39"/>
        <v>1.0371593343139296</v>
      </c>
      <c r="L76" s="28">
        <v>106000</v>
      </c>
      <c r="M76" s="29">
        <f t="shared" si="40"/>
        <v>3.3703530586158297</v>
      </c>
      <c r="N76" s="28">
        <v>12750</v>
      </c>
      <c r="O76" s="29">
        <f t="shared" si="41"/>
        <v>0.40539624054105494</v>
      </c>
      <c r="P76" s="28">
        <v>135</v>
      </c>
      <c r="Q76" s="14">
        <f t="shared" si="42"/>
        <v>4.2924307821994058E-3</v>
      </c>
      <c r="R76" s="28">
        <v>100</v>
      </c>
      <c r="S76" s="15">
        <f t="shared" si="43"/>
        <v>3.1795783571847446E-3</v>
      </c>
      <c r="T76" s="30">
        <v>0.127358</v>
      </c>
      <c r="U76" s="31">
        <v>0.78431399999999996</v>
      </c>
      <c r="V76" s="102">
        <v>149.91</v>
      </c>
      <c r="W76" s="102">
        <v>0.38525243087466554</v>
      </c>
      <c r="X76" s="82">
        <v>0.25698914740488665</v>
      </c>
      <c r="Y76" s="28">
        <v>15.5</v>
      </c>
      <c r="Z76" s="18">
        <v>4.9299999999999995E-4</v>
      </c>
      <c r="AA76" s="30">
        <v>16.34</v>
      </c>
      <c r="AB76" s="18">
        <v>5.1999999999999995E-4</v>
      </c>
      <c r="AC76" s="28">
        <v>205</v>
      </c>
      <c r="AD76" s="28">
        <v>6.9999999999999999E-6</v>
      </c>
      <c r="AE76" s="28">
        <v>205</v>
      </c>
      <c r="AF76" s="28">
        <v>6.9999999999999999E-6</v>
      </c>
      <c r="AG76" s="30">
        <v>1.2545900000000001</v>
      </c>
      <c r="AH76" s="30">
        <f t="shared" si="44"/>
        <v>1.3225806451612903</v>
      </c>
      <c r="AI76" s="22">
        <v>13.879624</v>
      </c>
      <c r="AJ76" s="22">
        <f t="shared" si="28"/>
        <v>0.44131352076261954</v>
      </c>
      <c r="AK76" s="22">
        <v>7.2352999999999996</v>
      </c>
      <c r="AL76" s="22">
        <v>0.23005200000000001</v>
      </c>
      <c r="AM76" s="19">
        <v>52.128934000000001</v>
      </c>
      <c r="AN76" s="33">
        <v>399</v>
      </c>
      <c r="AO76" s="33">
        <v>105.807693</v>
      </c>
      <c r="AP76" s="33">
        <f t="shared" si="45"/>
        <v>26.518218796992482</v>
      </c>
      <c r="AQ76" s="21">
        <v>28537.5</v>
      </c>
      <c r="AR76" s="19">
        <v>28.537500000000001</v>
      </c>
      <c r="AS76" s="19">
        <v>0.90737217368159651</v>
      </c>
      <c r="AT76" s="20">
        <v>323</v>
      </c>
      <c r="AU76" s="22">
        <v>10.270038093706725</v>
      </c>
      <c r="AV76" s="22">
        <f t="shared" si="29"/>
        <v>2.8537499999999998</v>
      </c>
      <c r="AW76" s="22">
        <v>9.0737217368159651E-2</v>
      </c>
      <c r="AX76" s="19">
        <f t="shared" si="30"/>
        <v>8.8351393188854495</v>
      </c>
      <c r="AY76" s="22">
        <f t="shared" si="31"/>
        <v>0.88351393188854477</v>
      </c>
      <c r="AZ76" s="22">
        <f t="shared" si="32"/>
        <v>294.46249999999998</v>
      </c>
      <c r="BA76" s="22">
        <v>9.3626659200251297</v>
      </c>
      <c r="BB76" s="21">
        <f t="shared" si="33"/>
        <v>320.14625000000001</v>
      </c>
      <c r="BC76" s="5">
        <f t="shared" si="34"/>
        <v>1.0179300876338566E-2</v>
      </c>
      <c r="BD76" s="87">
        <v>910</v>
      </c>
      <c r="BE76" s="83">
        <v>581</v>
      </c>
      <c r="BF76" s="88">
        <v>18.473350255243368</v>
      </c>
      <c r="BG76" s="83">
        <v>891.52664974475658</v>
      </c>
      <c r="BH76" s="3">
        <v>30.291062584621677</v>
      </c>
      <c r="BI76" s="4">
        <v>0.33286881961122722</v>
      </c>
      <c r="BJ76" s="24">
        <v>347.41803599999997</v>
      </c>
      <c r="BK76" s="24">
        <f t="shared" si="35"/>
        <v>11.046428681612305</v>
      </c>
      <c r="BL76" s="24">
        <v>445.64457599999997</v>
      </c>
      <c r="BM76" s="24">
        <f t="shared" si="36"/>
        <v>14.169618488463721</v>
      </c>
      <c r="BN76" s="24">
        <v>30474.42008</v>
      </c>
      <c r="BO76" s="24">
        <f t="shared" si="37"/>
        <v>968.95806534124199</v>
      </c>
      <c r="BP76" s="24">
        <v>3.123189</v>
      </c>
      <c r="BQ76" s="24">
        <v>1.1400319999999999</v>
      </c>
      <c r="BR76" s="7">
        <v>27</v>
      </c>
      <c r="BS76" s="4">
        <v>0.8584861564398838</v>
      </c>
      <c r="BT76" s="6">
        <v>138.7850082330277</v>
      </c>
      <c r="BU76" s="4">
        <v>4.4127780847944287</v>
      </c>
      <c r="BV76" s="4">
        <v>111.7850082330277</v>
      </c>
      <c r="BW76" s="4">
        <v>3.5542919283545449</v>
      </c>
      <c r="BX76" s="7">
        <v>461.69180390890955</v>
      </c>
      <c r="BY76" s="4">
        <v>14.679852673983566</v>
      </c>
      <c r="BZ76" s="4">
        <v>0.8584861564398838</v>
      </c>
      <c r="CA76" s="22">
        <v>434.69180390890949</v>
      </c>
      <c r="CB76" s="4">
        <v>13.821366517543682</v>
      </c>
      <c r="CC76" s="96">
        <v>1.5741883375775902</v>
      </c>
      <c r="CD76" s="97">
        <v>4.9529770860413672E-2</v>
      </c>
    </row>
    <row r="77" spans="1:82">
      <c r="A77" s="37" t="s">
        <v>18</v>
      </c>
      <c r="B77" s="37" t="s">
        <v>285</v>
      </c>
      <c r="C77" s="9">
        <v>2571428.7502250001</v>
      </c>
      <c r="D77" s="10">
        <v>59.018791</v>
      </c>
      <c r="E77" s="24">
        <v>64.400000000000006</v>
      </c>
      <c r="F77" s="24">
        <v>25.044442703055648</v>
      </c>
      <c r="G77" s="24">
        <v>490.5</v>
      </c>
      <c r="H77" s="16">
        <v>0.19074998673678251</v>
      </c>
      <c r="I77" s="24">
        <v>12.782</v>
      </c>
      <c r="J77" s="16">
        <f t="shared" si="38"/>
        <v>4.9707774321499573E-3</v>
      </c>
      <c r="K77" s="16">
        <f t="shared" si="39"/>
        <v>0.18577920930463254</v>
      </c>
      <c r="L77" s="28">
        <v>2300</v>
      </c>
      <c r="M77" s="29">
        <f t="shared" si="40"/>
        <v>0.8944443822519873</v>
      </c>
      <c r="N77" s="28">
        <v>0</v>
      </c>
      <c r="O77" s="29">
        <f t="shared" si="41"/>
        <v>0</v>
      </c>
      <c r="P77" s="28">
        <v>0</v>
      </c>
      <c r="Q77" s="14">
        <f t="shared" si="42"/>
        <v>0</v>
      </c>
      <c r="R77" s="28">
        <v>0</v>
      </c>
      <c r="S77" s="15">
        <f t="shared" si="43"/>
        <v>0</v>
      </c>
      <c r="T77" s="30">
        <v>0</v>
      </c>
      <c r="U77" s="31">
        <v>0</v>
      </c>
      <c r="V77" s="102">
        <v>0</v>
      </c>
      <c r="W77" s="102">
        <v>0</v>
      </c>
      <c r="X77" s="82">
        <v>0</v>
      </c>
      <c r="Y77" s="28">
        <v>1.5</v>
      </c>
      <c r="Z77" s="18">
        <v>5.8299999999999997E-4</v>
      </c>
      <c r="AA77" s="30">
        <v>15.12</v>
      </c>
      <c r="AB77" s="18">
        <v>5.8799999999999998E-3</v>
      </c>
      <c r="AC77" s="28">
        <v>137</v>
      </c>
      <c r="AD77" s="28">
        <v>5.3000000000000001E-5</v>
      </c>
      <c r="AE77" s="28">
        <v>2205</v>
      </c>
      <c r="AF77" s="28">
        <v>8.5700000000000001E-4</v>
      </c>
      <c r="AG77" s="30">
        <v>14.583333</v>
      </c>
      <c r="AH77" s="30">
        <f t="shared" si="44"/>
        <v>9.1333333333333329</v>
      </c>
      <c r="AI77" s="22">
        <v>2.6713619999999998</v>
      </c>
      <c r="AJ77" s="22">
        <f t="shared" si="28"/>
        <v>1.0388629277658405</v>
      </c>
      <c r="AK77" s="22">
        <v>0.43730000000000002</v>
      </c>
      <c r="AL77" s="22">
        <v>0.17006099999999999</v>
      </c>
      <c r="AM77" s="19">
        <v>16.369927000000001</v>
      </c>
      <c r="AN77" s="33">
        <v>166</v>
      </c>
      <c r="AO77" s="33">
        <v>17.779212000000001</v>
      </c>
      <c r="AP77" s="33">
        <f t="shared" si="45"/>
        <v>10.710368674698795</v>
      </c>
      <c r="AQ77" s="21">
        <v>24406.25</v>
      </c>
      <c r="AR77" s="19">
        <v>24.406300000000002</v>
      </c>
      <c r="AS77" s="19">
        <v>9.4913382289376873</v>
      </c>
      <c r="AT77" s="20">
        <v>198</v>
      </c>
      <c r="AU77" s="22">
        <v>76.999994646040648</v>
      </c>
      <c r="AV77" s="22">
        <f t="shared" si="29"/>
        <v>2.4406249999999998</v>
      </c>
      <c r="AW77" s="22">
        <v>0.94913187844945945</v>
      </c>
      <c r="AX77" s="19">
        <f t="shared" si="30"/>
        <v>12.326414141414142</v>
      </c>
      <c r="AY77" s="22">
        <f t="shared" si="31"/>
        <v>1.2326388888888888</v>
      </c>
      <c r="AZ77" s="22">
        <f t="shared" si="32"/>
        <v>173.59370000000001</v>
      </c>
      <c r="BA77" s="22">
        <v>67.508656417102969</v>
      </c>
      <c r="BB77" s="21">
        <f t="shared" si="33"/>
        <v>195.55937499999999</v>
      </c>
      <c r="BC77" s="5">
        <f t="shared" si="34"/>
        <v>7.6050862767591182E-2</v>
      </c>
      <c r="BD77" s="87">
        <v>740</v>
      </c>
      <c r="BE77" s="83">
        <v>264</v>
      </c>
      <c r="BF77" s="88">
        <v>102.6666595280542</v>
      </c>
      <c r="BG77" s="83">
        <v>637.3333404719458</v>
      </c>
      <c r="BH77" s="3">
        <v>56.449250852823624</v>
      </c>
      <c r="BI77" s="4">
        <v>0.7628277142273463</v>
      </c>
      <c r="BJ77" s="24">
        <v>269.273888</v>
      </c>
      <c r="BK77" s="24">
        <f t="shared" si="35"/>
        <v>104.71761582989166</v>
      </c>
      <c r="BL77" s="24">
        <v>1619.3617919999999</v>
      </c>
      <c r="BM77" s="24">
        <f t="shared" si="36"/>
        <v>629.7517642121353</v>
      </c>
      <c r="BN77" s="24">
        <v>452.89146</v>
      </c>
      <c r="BO77" s="24">
        <f t="shared" si="37"/>
        <v>176.12444442039157</v>
      </c>
      <c r="BP77" s="24">
        <v>525.03414799999996</v>
      </c>
      <c r="BQ77" s="24">
        <v>59.456605000000003</v>
      </c>
      <c r="BR77" s="7">
        <v>187</v>
      </c>
      <c r="BS77" s="4">
        <v>72.722217165704492</v>
      </c>
      <c r="BT77" s="6">
        <v>9.6250206439212977</v>
      </c>
      <c r="BU77" s="4">
        <v>3.7430633234846709</v>
      </c>
      <c r="BV77" s="4">
        <v>-177.37497935607868</v>
      </c>
      <c r="BW77" s="4">
        <v>-68.979153842219816</v>
      </c>
      <c r="BX77" s="7">
        <v>32.019259142825739</v>
      </c>
      <c r="BY77" s="4">
        <v>12.451933245291672</v>
      </c>
      <c r="BZ77" s="4">
        <v>12.451933245291672</v>
      </c>
      <c r="CA77" s="22">
        <v>-154.98074085717428</v>
      </c>
      <c r="CB77" s="4">
        <v>-60.270283920412822</v>
      </c>
      <c r="CC77" s="96">
        <v>0</v>
      </c>
      <c r="CD77" s="97">
        <v>0</v>
      </c>
    </row>
    <row r="78" spans="1:82">
      <c r="A78" s="37" t="s">
        <v>213</v>
      </c>
      <c r="B78" s="37" t="s">
        <v>236</v>
      </c>
      <c r="C78" s="9">
        <v>16853891.632449999</v>
      </c>
      <c r="D78" s="10">
        <v>95.661803000000006</v>
      </c>
      <c r="E78" s="24">
        <v>1186.42</v>
      </c>
      <c r="F78" s="24">
        <v>70.394424378266507</v>
      </c>
      <c r="G78" s="24">
        <v>2405.6</v>
      </c>
      <c r="H78" s="16">
        <v>0.142732613479508</v>
      </c>
      <c r="I78" s="24">
        <v>0.84</v>
      </c>
      <c r="J78" s="16">
        <f>I78*1000/C78</f>
        <v>4.9840121101923313E-5</v>
      </c>
      <c r="K78" s="16">
        <f>H78-J78</f>
        <v>0.14268277335840607</v>
      </c>
      <c r="L78" s="28">
        <v>15914</v>
      </c>
      <c r="M78" s="29">
        <f>L78/C78*1000</f>
        <v>0.94423296097143761</v>
      </c>
      <c r="N78" s="28">
        <v>21319</v>
      </c>
      <c r="O78" s="29">
        <f>N78*1000/C78</f>
        <v>1.2649304068713132</v>
      </c>
      <c r="P78" s="28">
        <v>7</v>
      </c>
      <c r="Q78" s="14">
        <f>P78/C78*1000</f>
        <v>4.1533434251602764E-4</v>
      </c>
      <c r="R78" s="28">
        <v>7</v>
      </c>
      <c r="S78" s="15">
        <f>R78*1000/C78</f>
        <v>4.1533434251602764E-4</v>
      </c>
      <c r="T78" s="30">
        <v>4.3985999999999997E-2</v>
      </c>
      <c r="U78" s="31">
        <v>3.2835000000000003E-2</v>
      </c>
      <c r="V78" s="102">
        <v>632.52</v>
      </c>
      <c r="W78" s="102">
        <v>7.1563900178124431</v>
      </c>
      <c r="X78" s="82">
        <v>1.1314092863170244</v>
      </c>
      <c r="Y78" s="28">
        <v>5.4</v>
      </c>
      <c r="Z78" s="18">
        <v>3.2000000000000003E-4</v>
      </c>
      <c r="AA78" s="30">
        <v>37.9</v>
      </c>
      <c r="AB78" s="18">
        <v>2.2490000000000001E-3</v>
      </c>
      <c r="AC78" s="28">
        <v>14</v>
      </c>
      <c r="AD78" s="28">
        <v>9.9999999999999995E-7</v>
      </c>
      <c r="AE78" s="28">
        <v>773</v>
      </c>
      <c r="AF78" s="28">
        <v>4.6E-5</v>
      </c>
      <c r="AG78" s="30">
        <v>2.0395780000000001</v>
      </c>
      <c r="AH78" s="30">
        <f>AC78/(Y78*1000)*100</f>
        <v>0.25925925925925924</v>
      </c>
      <c r="AI78" s="22">
        <v>9.6758100000000002</v>
      </c>
      <c r="AJ78" s="22">
        <f>AI78/C78*1000000</f>
        <v>0.57409945495142933</v>
      </c>
      <c r="AK78" s="22">
        <v>-0.3014</v>
      </c>
      <c r="AL78" s="22">
        <v>-1.7883E-2</v>
      </c>
      <c r="AM78" s="19">
        <v>-3.1149849999999999</v>
      </c>
      <c r="AN78" s="33">
        <v>107.31400600000001</v>
      </c>
      <c r="AO78" s="33">
        <v>32.973833999999997</v>
      </c>
      <c r="AP78" s="33">
        <f>(AO78/AN78)*100</f>
        <v>30.726496222683174</v>
      </c>
      <c r="AQ78" s="21">
        <v>1181.25</v>
      </c>
      <c r="AR78" s="19">
        <v>1.1812499999999999</v>
      </c>
      <c r="AS78" s="19">
        <v>7.0087670299579657E-2</v>
      </c>
      <c r="AT78" s="20">
        <v>20</v>
      </c>
      <c r="AU78" s="22">
        <v>1.1866695500457931</v>
      </c>
      <c r="AV78" s="22">
        <f>AQ78*0.1/1000</f>
        <v>0.11812499999999999</v>
      </c>
      <c r="AW78" s="22">
        <v>7.0087670299579657E-3</v>
      </c>
      <c r="AX78" s="19">
        <f>AR78/AT78*100</f>
        <v>5.90625</v>
      </c>
      <c r="AY78" s="22">
        <f>AV78/AT78*100</f>
        <v>0.59062499999999996</v>
      </c>
      <c r="AZ78" s="22">
        <f>AT78-AR78</f>
        <v>18.818750000000001</v>
      </c>
      <c r="BA78" s="22">
        <v>1.1165818797462135</v>
      </c>
      <c r="BB78" s="21">
        <f>AT78-AV78</f>
        <v>19.881875000000001</v>
      </c>
      <c r="BC78" s="5">
        <f>BB78/C78*1000</f>
        <v>1.1796607830158352E-3</v>
      </c>
      <c r="BD78" s="87">
        <v>1880</v>
      </c>
      <c r="BE78" s="83">
        <v>49</v>
      </c>
      <c r="BF78" s="88">
        <v>2.9073403976121934</v>
      </c>
      <c r="BG78" s="83">
        <v>1877.0926596023878</v>
      </c>
      <c r="BH78" s="3">
        <v>25.243446937236527</v>
      </c>
      <c r="BI78" s="4">
        <v>0.13427365392147089</v>
      </c>
      <c r="BJ78" s="24">
        <v>213.751924</v>
      </c>
      <c r="BK78" s="24">
        <f>BJ78*1000000/C78</f>
        <v>12.682644973725129</v>
      </c>
      <c r="BL78" s="24">
        <v>289.24704000000003</v>
      </c>
      <c r="BM78" s="24">
        <f>BL78*1000000/C78</f>
        <v>17.162032740443877</v>
      </c>
      <c r="BN78" s="24">
        <v>20497.377532999999</v>
      </c>
      <c r="BO78" s="24">
        <f>BN78*1000000/C78</f>
        <v>1216.180688710193</v>
      </c>
      <c r="BP78" s="24">
        <v>4.4793880000000001</v>
      </c>
      <c r="BQ78" s="24">
        <v>1.042826</v>
      </c>
      <c r="BR78" s="7">
        <v>7.5</v>
      </c>
      <c r="BS78" s="4">
        <v>0.44500108126717514</v>
      </c>
      <c r="BT78" s="6">
        <v>224.45749566778071</v>
      </c>
      <c r="BU78" s="4">
        <v>13.317843769424625</v>
      </c>
      <c r="BV78" s="4">
        <v>216.95749566778071</v>
      </c>
      <c r="BW78" s="4">
        <v>12.87284268815745</v>
      </c>
      <c r="BX78" s="7">
        <v>746.6958239591205</v>
      </c>
      <c r="BY78" s="4">
        <v>44.304059871932381</v>
      </c>
      <c r="BZ78" s="4">
        <v>0.44500108126717514</v>
      </c>
      <c r="CA78" s="22">
        <v>739.1958239591205</v>
      </c>
      <c r="CB78" s="4">
        <v>43.859058790665209</v>
      </c>
      <c r="CC78" s="96">
        <v>0.57651161865350942</v>
      </c>
      <c r="CD78" s="97">
        <v>1.0752192074046285E-2</v>
      </c>
    </row>
    <row r="79" spans="1:82">
      <c r="A79" s="37" t="s">
        <v>63</v>
      </c>
      <c r="B79" s="37" t="s">
        <v>286</v>
      </c>
      <c r="C79" s="9">
        <v>15985711.748325</v>
      </c>
      <c r="D79" s="10">
        <v>96.248273999999995</v>
      </c>
      <c r="E79" s="24">
        <v>927.66</v>
      </c>
      <c r="F79" s="24">
        <v>58.030572213789682</v>
      </c>
      <c r="G79" s="24">
        <v>16124.27</v>
      </c>
      <c r="H79" s="16">
        <v>1.0086676310605638</v>
      </c>
      <c r="I79" s="24">
        <v>1977.92</v>
      </c>
      <c r="J79" s="16">
        <f t="shared" si="38"/>
        <v>0.12373049327673813</v>
      </c>
      <c r="K79" s="16">
        <f t="shared" si="39"/>
        <v>0.88493713778382566</v>
      </c>
      <c r="L79" s="28">
        <v>162505</v>
      </c>
      <c r="M79" s="29">
        <f t="shared" si="40"/>
        <v>10.165640576937555</v>
      </c>
      <c r="N79" s="28">
        <v>4280</v>
      </c>
      <c r="O79" s="29">
        <f t="shared" si="41"/>
        <v>0.26773909522348688</v>
      </c>
      <c r="P79" s="28">
        <v>200</v>
      </c>
      <c r="Q79" s="14">
        <f t="shared" si="42"/>
        <v>1.2511172673994713E-2</v>
      </c>
      <c r="R79" s="28">
        <v>211</v>
      </c>
      <c r="S79" s="15">
        <f t="shared" si="43"/>
        <v>1.3199287171064424E-2</v>
      </c>
      <c r="T79" s="30">
        <v>0.123073</v>
      </c>
      <c r="U79" s="31">
        <v>4.929907</v>
      </c>
      <c r="V79" s="102">
        <v>1941.31</v>
      </c>
      <c r="W79" s="102">
        <v>15.709854541929092</v>
      </c>
      <c r="X79" s="82">
        <v>0.80923987111430395</v>
      </c>
      <c r="Y79" s="28">
        <v>4.88</v>
      </c>
      <c r="Z79" s="18">
        <v>3.0499999999999999E-4</v>
      </c>
      <c r="AA79" s="30">
        <v>24.18</v>
      </c>
      <c r="AB79" s="18">
        <v>1.513E-3</v>
      </c>
      <c r="AC79" s="28">
        <v>191</v>
      </c>
      <c r="AD79" s="28">
        <v>1.2E-5</v>
      </c>
      <c r="AE79" s="28">
        <v>1974</v>
      </c>
      <c r="AF79" s="28">
        <v>1.2300000000000001E-4</v>
      </c>
      <c r="AG79" s="30">
        <v>8.1637719999999998</v>
      </c>
      <c r="AH79" s="30">
        <f t="shared" si="44"/>
        <v>3.9139344262295079</v>
      </c>
      <c r="AI79" s="22">
        <v>12.384588000000001</v>
      </c>
      <c r="AJ79" s="22">
        <f t="shared" si="28"/>
        <v>0.77472859482141421</v>
      </c>
      <c r="AK79" s="22">
        <v>2.8683999999999998</v>
      </c>
      <c r="AL79" s="22">
        <v>0.17943500000000001</v>
      </c>
      <c r="AM79" s="19">
        <v>23.161045000000001</v>
      </c>
      <c r="AN79" s="33">
        <v>526.393101</v>
      </c>
      <c r="AO79" s="33">
        <v>71.930881999999997</v>
      </c>
      <c r="AP79" s="33">
        <f t="shared" si="45"/>
        <v>13.664860322703962</v>
      </c>
      <c r="AQ79" s="21">
        <v>11312.5</v>
      </c>
      <c r="AR79" s="19">
        <v>11.3125</v>
      </c>
      <c r="AS79" s="19">
        <v>0.70766320437282604</v>
      </c>
      <c r="AT79" s="20">
        <v>110</v>
      </c>
      <c r="AU79" s="22">
        <v>6.8811449706970924</v>
      </c>
      <c r="AV79" s="22">
        <f t="shared" si="29"/>
        <v>1.1312500000000001</v>
      </c>
      <c r="AW79" s="22">
        <v>7.0766320437282607E-2</v>
      </c>
      <c r="AX79" s="19">
        <f t="shared" si="30"/>
        <v>10.28409090909091</v>
      </c>
      <c r="AY79" s="22">
        <f t="shared" si="31"/>
        <v>1.0284090909090908</v>
      </c>
      <c r="AZ79" s="22">
        <f t="shared" si="32"/>
        <v>98.6875</v>
      </c>
      <c r="BA79" s="22">
        <v>6.1734817663242669</v>
      </c>
      <c r="BB79" s="21">
        <f t="shared" si="33"/>
        <v>108.86875000000001</v>
      </c>
      <c r="BC79" s="5">
        <f t="shared" si="34"/>
        <v>6.810378650259811E-3</v>
      </c>
      <c r="BD79" s="87">
        <v>630</v>
      </c>
      <c r="BE79" s="83">
        <v>369</v>
      </c>
      <c r="BF79" s="88">
        <v>23.083113583520248</v>
      </c>
      <c r="BG79" s="83">
        <v>606.91688641647977</v>
      </c>
      <c r="BH79" s="3">
        <v>23.784180419779496</v>
      </c>
      <c r="BI79" s="4">
        <v>0.37752667332983325</v>
      </c>
      <c r="BJ79" s="24">
        <v>376.13355899999999</v>
      </c>
      <c r="BK79" s="24">
        <f t="shared" si="35"/>
        <v>23.529359525665893</v>
      </c>
      <c r="BL79" s="24">
        <v>579.06710399999997</v>
      </c>
      <c r="BM79" s="24">
        <f t="shared" si="36"/>
        <v>36.224042639870277</v>
      </c>
      <c r="BN79" s="24">
        <v>9310.3734239999994</v>
      </c>
      <c r="BO79" s="24">
        <f t="shared" si="37"/>
        <v>582.41844783517706</v>
      </c>
      <c r="BP79" s="24">
        <v>12.694682999999999</v>
      </c>
      <c r="BQ79" s="24">
        <v>4.0399409999999998</v>
      </c>
      <c r="BR79" s="7">
        <v>81</v>
      </c>
      <c r="BS79" s="4">
        <v>5.0670249329678905</v>
      </c>
      <c r="BT79" s="6">
        <v>20.360701638213172</v>
      </c>
      <c r="BU79" s="4">
        <v>1.2736812697968682</v>
      </c>
      <c r="BV79" s="4">
        <v>-60.639298361786828</v>
      </c>
      <c r="BW79" s="4">
        <v>-3.7933436631710222</v>
      </c>
      <c r="BX79" s="7">
        <v>67.73331779765428</v>
      </c>
      <c r="BY79" s="4">
        <v>4.2371161737450871</v>
      </c>
      <c r="BZ79" s="4">
        <v>4.2371161737450871</v>
      </c>
      <c r="CA79" s="22">
        <v>-13.266682202345709</v>
      </c>
      <c r="CB79" s="4">
        <v>-0.82990875922280338</v>
      </c>
      <c r="CC79" s="96">
        <v>0</v>
      </c>
      <c r="CD79" s="97">
        <v>0</v>
      </c>
    </row>
    <row r="80" spans="1:82" ht="11.25" customHeight="1">
      <c r="A80" s="37" t="s">
        <v>30</v>
      </c>
      <c r="B80" s="37" t="s">
        <v>237</v>
      </c>
      <c r="C80" s="9">
        <v>4215367.1339999996</v>
      </c>
      <c r="D80" s="10">
        <v>82.437484999999995</v>
      </c>
      <c r="E80" s="24">
        <v>323.66000000000003</v>
      </c>
      <c r="F80" s="24">
        <v>76.780975348374028</v>
      </c>
      <c r="G80" s="24">
        <v>3133.1</v>
      </c>
      <c r="H80" s="16">
        <v>0.74325673195325537</v>
      </c>
      <c r="I80" s="24">
        <v>1570.9</v>
      </c>
      <c r="J80" s="16">
        <f t="shared" si="38"/>
        <v>0.37266030456269156</v>
      </c>
      <c r="K80" s="16">
        <f t="shared" si="39"/>
        <v>0.37059642739056381</v>
      </c>
      <c r="L80" s="28">
        <v>14350</v>
      </c>
      <c r="M80" s="29">
        <f t="shared" si="40"/>
        <v>3.4042111977048974</v>
      </c>
      <c r="N80" s="28">
        <v>305</v>
      </c>
      <c r="O80" s="29">
        <f t="shared" si="41"/>
        <v>7.2354314655051835E-2</v>
      </c>
      <c r="P80" s="28">
        <v>89</v>
      </c>
      <c r="Q80" s="14">
        <f t="shared" si="42"/>
        <v>2.1113226243605288E-2</v>
      </c>
      <c r="R80" s="28">
        <v>2</v>
      </c>
      <c r="S80" s="15">
        <f t="shared" si="43"/>
        <v>4.744545223282087E-4</v>
      </c>
      <c r="T80" s="30">
        <v>0.62020900000000001</v>
      </c>
      <c r="U80" s="31">
        <v>0.65573800000000004</v>
      </c>
      <c r="V80" s="102">
        <v>0</v>
      </c>
      <c r="W80" s="102">
        <v>0</v>
      </c>
      <c r="X80" s="82">
        <v>0</v>
      </c>
      <c r="Y80" s="28">
        <v>16</v>
      </c>
      <c r="Z80" s="18">
        <v>3.7959999999999999E-3</v>
      </c>
      <c r="AA80" s="30">
        <v>22.22</v>
      </c>
      <c r="AB80" s="18">
        <v>5.2709999999999996E-3</v>
      </c>
      <c r="AC80" s="28">
        <v>925</v>
      </c>
      <c r="AD80" s="28">
        <v>2.1900000000000001E-4</v>
      </c>
      <c r="AE80" s="28">
        <v>2036</v>
      </c>
      <c r="AF80" s="28">
        <v>4.8299999999999998E-4</v>
      </c>
      <c r="AG80" s="30">
        <v>9.1629159999999992</v>
      </c>
      <c r="AH80" s="30">
        <f t="shared" si="44"/>
        <v>5.78125</v>
      </c>
      <c r="AI80" s="22">
        <v>4.1916979999999997</v>
      </c>
      <c r="AJ80" s="22">
        <f t="shared" si="28"/>
        <v>0.99438503616705387</v>
      </c>
      <c r="AK80" s="22">
        <v>2.5344000000000002</v>
      </c>
      <c r="AL80" s="22">
        <v>0.60122900000000001</v>
      </c>
      <c r="AM80" s="19">
        <v>60.462370999999997</v>
      </c>
      <c r="AN80" s="33">
        <v>75</v>
      </c>
      <c r="AO80" s="33">
        <v>75.224429000000001</v>
      </c>
      <c r="AP80" s="33">
        <f t="shared" si="45"/>
        <v>100.29923866666665</v>
      </c>
      <c r="AQ80" s="21">
        <v>56206.25</v>
      </c>
      <c r="AR80" s="19">
        <v>56.206200000000003</v>
      </c>
      <c r="AS80" s="19">
        <v>13.333642886441883</v>
      </c>
      <c r="AT80" s="20">
        <v>172</v>
      </c>
      <c r="AU80" s="22">
        <v>40.803088920225953</v>
      </c>
      <c r="AV80" s="22">
        <f t="shared" si="29"/>
        <v>5.6206250000000004</v>
      </c>
      <c r="AW80" s="22">
        <v>1.3333654747804939</v>
      </c>
      <c r="AX80" s="19">
        <f t="shared" si="30"/>
        <v>32.678023255813955</v>
      </c>
      <c r="AY80" s="22">
        <f t="shared" si="31"/>
        <v>3.2678052325581399</v>
      </c>
      <c r="AZ80" s="22">
        <f t="shared" si="32"/>
        <v>115.7938</v>
      </c>
      <c r="BA80" s="22">
        <v>27.46944603378407</v>
      </c>
      <c r="BB80" s="21">
        <f t="shared" si="33"/>
        <v>166.37937500000001</v>
      </c>
      <c r="BC80" s="5">
        <f t="shared" si="34"/>
        <v>3.9469723445445463E-2</v>
      </c>
      <c r="BD80" s="87">
        <v>1200</v>
      </c>
      <c r="BE80" s="83">
        <v>291</v>
      </c>
      <c r="BF80" s="88">
        <v>69.033132998754368</v>
      </c>
      <c r="BG80" s="83">
        <v>1130.9668670012456</v>
      </c>
      <c r="BH80" s="3">
        <v>34.74875718642086</v>
      </c>
      <c r="BI80" s="4">
        <v>0.28957297655350717</v>
      </c>
      <c r="BJ80" s="24">
        <v>191.98992699999999</v>
      </c>
      <c r="BK80" s="24">
        <f t="shared" si="35"/>
        <v>45.545244553306333</v>
      </c>
      <c r="BL80" s="24">
        <v>378.38028800000001</v>
      </c>
      <c r="BM80" s="24">
        <f t="shared" si="36"/>
        <v>89.762119400725027</v>
      </c>
      <c r="BN80" s="24">
        <v>3275.9350589999999</v>
      </c>
      <c r="BO80" s="24">
        <f t="shared" si="37"/>
        <v>777.14110179803868</v>
      </c>
      <c r="BP80" s="24">
        <v>44.216873999999997</v>
      </c>
      <c r="BQ80" s="24">
        <v>5.8606150000000001</v>
      </c>
      <c r="BR80" s="7">
        <v>112</v>
      </c>
      <c r="BS80" s="4">
        <v>26.569453250379748</v>
      </c>
      <c r="BT80" s="6">
        <v>21.695280907159827</v>
      </c>
      <c r="BU80" s="4">
        <v>5.1467120697914224</v>
      </c>
      <c r="BV80" s="4">
        <v>-90.304719092840173</v>
      </c>
      <c r="BW80" s="4">
        <v>-21.422741180588325</v>
      </c>
      <c r="BX80" s="7">
        <v>72.173021465825997</v>
      </c>
      <c r="BY80" s="4">
        <v>17.121408212276052</v>
      </c>
      <c r="BZ80" s="4">
        <v>17.121408212276052</v>
      </c>
      <c r="CA80" s="22">
        <v>-39.82697853417401</v>
      </c>
      <c r="CB80" s="4">
        <v>-9.4480450381036967</v>
      </c>
      <c r="CC80" s="96">
        <v>0</v>
      </c>
      <c r="CD80" s="97">
        <v>0</v>
      </c>
    </row>
    <row r="81" spans="1:82">
      <c r="A81" s="37" t="s">
        <v>28</v>
      </c>
      <c r="B81" s="37" t="s">
        <v>287</v>
      </c>
      <c r="C81" s="9">
        <v>3724420.0293749999</v>
      </c>
      <c r="D81" s="10">
        <v>45.056429999999999</v>
      </c>
      <c r="E81" s="24">
        <v>165.14</v>
      </c>
      <c r="F81" s="24">
        <v>44.33978946990905</v>
      </c>
      <c r="G81" s="24">
        <v>2389.21</v>
      </c>
      <c r="H81" s="16">
        <v>0.64149853699528536</v>
      </c>
      <c r="I81" s="24">
        <v>575.27700000000004</v>
      </c>
      <c r="J81" s="16">
        <f t="shared" si="38"/>
        <v>0.15446082758193577</v>
      </c>
      <c r="K81" s="16">
        <f t="shared" si="39"/>
        <v>0.48703770941334956</v>
      </c>
      <c r="L81" s="28">
        <v>5100</v>
      </c>
      <c r="M81" s="29">
        <f t="shared" si="40"/>
        <v>1.3693407187630871</v>
      </c>
      <c r="N81" s="28">
        <v>0</v>
      </c>
      <c r="O81" s="29">
        <f t="shared" si="41"/>
        <v>0</v>
      </c>
      <c r="P81" s="28">
        <v>147</v>
      </c>
      <c r="Q81" s="14">
        <f t="shared" si="42"/>
        <v>3.9469232481994861E-2</v>
      </c>
      <c r="R81" s="28">
        <v>0</v>
      </c>
      <c r="S81" s="15">
        <f t="shared" si="43"/>
        <v>0</v>
      </c>
      <c r="T81" s="30">
        <v>2.8823530000000002</v>
      </c>
      <c r="U81" s="31">
        <v>0</v>
      </c>
      <c r="V81" s="102">
        <v>0</v>
      </c>
      <c r="W81" s="102">
        <v>0</v>
      </c>
      <c r="X81" s="82">
        <v>0</v>
      </c>
      <c r="Y81" s="28">
        <v>1.9</v>
      </c>
      <c r="Z81" s="18">
        <v>5.1000000000000004E-4</v>
      </c>
      <c r="AA81" s="30">
        <v>11.46</v>
      </c>
      <c r="AB81" s="18">
        <v>3.0769999999999999E-3</v>
      </c>
      <c r="AC81" s="28">
        <v>70</v>
      </c>
      <c r="AD81" s="28">
        <v>1.9000000000000001E-5</v>
      </c>
      <c r="AE81" s="28">
        <v>642</v>
      </c>
      <c r="AF81" s="28">
        <v>1.7200000000000001E-4</v>
      </c>
      <c r="AG81" s="30">
        <v>5.6020940000000001</v>
      </c>
      <c r="AH81" s="30">
        <f t="shared" si="44"/>
        <v>3.6842105263157889</v>
      </c>
      <c r="AI81" s="22">
        <v>2.2747959999999998</v>
      </c>
      <c r="AJ81" s="22">
        <f t="shared" si="28"/>
        <v>0.61077858621164605</v>
      </c>
      <c r="AK81" s="22">
        <v>1.1062000000000001</v>
      </c>
      <c r="AL81" s="22">
        <v>0.29701300000000003</v>
      </c>
      <c r="AM81" s="19">
        <v>48.628535999999997</v>
      </c>
      <c r="AN81" s="33">
        <v>220.894047</v>
      </c>
      <c r="AO81" s="33">
        <v>38.789718000000001</v>
      </c>
      <c r="AP81" s="33">
        <f t="shared" si="45"/>
        <v>17.560327463238519</v>
      </c>
      <c r="AQ81" s="21">
        <v>25718.75</v>
      </c>
      <c r="AR81" s="19">
        <v>25.718800000000002</v>
      </c>
      <c r="AS81" s="19">
        <v>6.9054509956321732</v>
      </c>
      <c r="AT81" s="20">
        <v>34</v>
      </c>
      <c r="AU81" s="22">
        <v>9.128938125087247</v>
      </c>
      <c r="AV81" s="22">
        <f t="shared" si="29"/>
        <v>2.5718749999999999</v>
      </c>
      <c r="AW81" s="22">
        <v>0.69054375707231652</v>
      </c>
      <c r="AX81" s="19">
        <f t="shared" si="30"/>
        <v>75.643529411764703</v>
      </c>
      <c r="AY81" s="22">
        <f t="shared" si="31"/>
        <v>7.5643382352941169</v>
      </c>
      <c r="AZ81" s="22">
        <f t="shared" si="32"/>
        <v>8.2811999999999983</v>
      </c>
      <c r="BA81" s="22">
        <v>2.2234871294550729</v>
      </c>
      <c r="BB81" s="21">
        <f t="shared" si="33"/>
        <v>31.428125000000001</v>
      </c>
      <c r="BC81" s="5">
        <f t="shared" si="34"/>
        <v>8.4383943680149294E-3</v>
      </c>
      <c r="BD81" s="87">
        <v>550</v>
      </c>
      <c r="BE81" s="83">
        <v>166</v>
      </c>
      <c r="BF81" s="88">
        <v>44.570697904837736</v>
      </c>
      <c r="BG81" s="83">
        <v>505.42930209516226</v>
      </c>
      <c r="BH81" s="3">
        <v>50.83265227403119</v>
      </c>
      <c r="BI81" s="4">
        <v>0.9242300413460216</v>
      </c>
      <c r="BJ81" s="24">
        <v>89.067565000000002</v>
      </c>
      <c r="BK81" s="24">
        <f t="shared" si="35"/>
        <v>23.914479112858427</v>
      </c>
      <c r="BL81" s="24">
        <v>346.22424000000001</v>
      </c>
      <c r="BM81" s="24">
        <f t="shared" si="36"/>
        <v>92.960578363686963</v>
      </c>
      <c r="BN81" s="24">
        <v>761.25802799999997</v>
      </c>
      <c r="BO81" s="24">
        <f t="shared" si="37"/>
        <v>204.39639514229219</v>
      </c>
      <c r="BP81" s="24">
        <v>69.046098999999998</v>
      </c>
      <c r="BQ81" s="24">
        <v>11.700049</v>
      </c>
      <c r="BR81" s="7">
        <v>105</v>
      </c>
      <c r="BS81" s="4">
        <v>28.19230891571069</v>
      </c>
      <c r="BT81" s="6">
        <v>5.5751570559346071</v>
      </c>
      <c r="BU81" s="4">
        <v>1.4969195235667865</v>
      </c>
      <c r="BV81" s="4">
        <v>-99.424842944065389</v>
      </c>
      <c r="BW81" s="4">
        <v>-26.695389392143902</v>
      </c>
      <c r="BX81" s="7">
        <v>18.546702925636165</v>
      </c>
      <c r="BY81" s="4">
        <v>4.9797559833090475</v>
      </c>
      <c r="BZ81" s="4">
        <v>4.9797559833090475</v>
      </c>
      <c r="CA81" s="22">
        <v>-86.453297074363846</v>
      </c>
      <c r="CB81" s="4">
        <v>-23.212552932401643</v>
      </c>
      <c r="CC81" s="96">
        <v>0</v>
      </c>
      <c r="CD81" s="97">
        <v>0</v>
      </c>
    </row>
    <row r="82" spans="1:82">
      <c r="A82" s="37" t="s">
        <v>82</v>
      </c>
      <c r="B82" s="37" t="s">
        <v>246</v>
      </c>
      <c r="C82" s="9">
        <v>78519086.057950005</v>
      </c>
      <c r="D82" s="10">
        <v>99.592268000000004</v>
      </c>
      <c r="E82" s="24">
        <v>2057.0300000000002</v>
      </c>
      <c r="F82" s="24">
        <v>26.197834224430931</v>
      </c>
      <c r="G82" s="24">
        <v>23230.400000000001</v>
      </c>
      <c r="H82" s="16">
        <v>0.29585672944352792</v>
      </c>
      <c r="I82" s="24">
        <v>6794.4</v>
      </c>
      <c r="J82" s="16">
        <f t="shared" si="38"/>
        <v>8.6531827369787262E-2</v>
      </c>
      <c r="K82" s="16">
        <f t="shared" si="39"/>
        <v>0.20932490207374066</v>
      </c>
      <c r="L82" s="28">
        <v>84000</v>
      </c>
      <c r="M82" s="29">
        <f t="shared" si="40"/>
        <v>1.0698035881111105</v>
      </c>
      <c r="N82" s="28">
        <v>25000</v>
      </c>
      <c r="O82" s="29">
        <f t="shared" si="41"/>
        <v>0.31839392503306868</v>
      </c>
      <c r="P82" s="28">
        <v>143</v>
      </c>
      <c r="Q82" s="14">
        <f t="shared" si="42"/>
        <v>1.8212132511891527E-3</v>
      </c>
      <c r="R82" s="28">
        <v>222</v>
      </c>
      <c r="S82" s="15">
        <f t="shared" si="43"/>
        <v>2.8273380542936499E-3</v>
      </c>
      <c r="T82" s="30">
        <v>0.170238</v>
      </c>
      <c r="U82" s="31">
        <v>0.88800000000000001</v>
      </c>
      <c r="V82" s="102">
        <v>434.77</v>
      </c>
      <c r="W82" s="102">
        <v>0.28850288912261196</v>
      </c>
      <c r="X82" s="82">
        <v>6.6357588868277931E-2</v>
      </c>
      <c r="Y82" s="28">
        <v>28</v>
      </c>
      <c r="Z82" s="18">
        <v>3.57E-4</v>
      </c>
      <c r="AA82" s="30">
        <v>70.069999999999993</v>
      </c>
      <c r="AB82" s="18">
        <v>8.92E-4</v>
      </c>
      <c r="AC82" s="28">
        <v>866</v>
      </c>
      <c r="AD82" s="28">
        <v>1.1E-5</v>
      </c>
      <c r="AE82" s="28">
        <v>2076</v>
      </c>
      <c r="AF82" s="28">
        <v>2.5999999999999998E-5</v>
      </c>
      <c r="AG82" s="30">
        <v>2.9627520000000001</v>
      </c>
      <c r="AH82" s="30">
        <f t="shared" si="44"/>
        <v>3.092857142857143</v>
      </c>
      <c r="AI82" s="22">
        <v>-4.5516699999999997</v>
      </c>
      <c r="AJ82" s="22">
        <f t="shared" si="28"/>
        <v>-5.7968963070210697E-2</v>
      </c>
      <c r="AK82" s="22">
        <v>0.21260000000000001</v>
      </c>
      <c r="AL82" s="22">
        <v>2.7079999999999999E-3</v>
      </c>
      <c r="AM82" s="19">
        <v>-4.6708129999999999</v>
      </c>
      <c r="AN82" s="33">
        <v>170</v>
      </c>
      <c r="AO82" s="33">
        <v>65.622770000000003</v>
      </c>
      <c r="AP82" s="33">
        <f t="shared" si="45"/>
        <v>38.601629411764712</v>
      </c>
      <c r="AQ82" s="21">
        <v>61562.5</v>
      </c>
      <c r="AR82" s="19">
        <v>61.5625</v>
      </c>
      <c r="AS82" s="19">
        <v>0.78404504039393164</v>
      </c>
      <c r="AT82" s="20">
        <v>115</v>
      </c>
      <c r="AU82" s="22">
        <v>1.4646120551521158</v>
      </c>
      <c r="AV82" s="22">
        <f t="shared" si="29"/>
        <v>6.15625</v>
      </c>
      <c r="AW82" s="22">
        <v>7.8404504039393155E-2</v>
      </c>
      <c r="AX82" s="19">
        <f t="shared" si="30"/>
        <v>53.532608695652172</v>
      </c>
      <c r="AY82" s="22">
        <f t="shared" si="31"/>
        <v>5.3532608695652177</v>
      </c>
      <c r="AZ82" s="22">
        <f t="shared" si="32"/>
        <v>53.4375</v>
      </c>
      <c r="BA82" s="22">
        <v>0.68056701475818426</v>
      </c>
      <c r="BB82" s="21">
        <f t="shared" si="33"/>
        <v>108.84375</v>
      </c>
      <c r="BC82" s="5">
        <f t="shared" si="34"/>
        <v>1.3862075511127227E-3</v>
      </c>
      <c r="BD82" s="87">
        <v>2430</v>
      </c>
      <c r="BE82" s="83">
        <v>369</v>
      </c>
      <c r="BF82" s="88">
        <v>4.6994943334880936</v>
      </c>
      <c r="BG82" s="83">
        <v>2425.300505666512</v>
      </c>
      <c r="BH82" s="3">
        <v>4.1012534240182248</v>
      </c>
      <c r="BI82" s="4">
        <v>1.4492061568968992E-2</v>
      </c>
      <c r="BJ82" s="24">
        <v>1550.616188</v>
      </c>
      <c r="BK82" s="24">
        <f t="shared" si="35"/>
        <v>19.748270972685386</v>
      </c>
      <c r="BL82" s="24">
        <v>1959.06188</v>
      </c>
      <c r="BM82" s="24">
        <f t="shared" si="36"/>
        <v>24.950136054234502</v>
      </c>
      <c r="BN82" s="24">
        <v>134587.09901199999</v>
      </c>
      <c r="BO82" s="24">
        <f t="shared" si="37"/>
        <v>1714.0685885297964</v>
      </c>
      <c r="BP82" s="24">
        <v>5.2018649999999997</v>
      </c>
      <c r="BQ82" s="24">
        <v>1.152128</v>
      </c>
      <c r="BR82" s="7">
        <v>178</v>
      </c>
      <c r="BS82" s="4">
        <v>2.2669647462354487</v>
      </c>
      <c r="BT82" s="6">
        <v>1274.475383384226</v>
      </c>
      <c r="BU82" s="4">
        <v>16.231408786949149</v>
      </c>
      <c r="BV82" s="4">
        <v>1096.4753833842262</v>
      </c>
      <c r="BW82" s="4">
        <v>13.964444040713701</v>
      </c>
      <c r="BX82" s="7">
        <v>4239.7579269093794</v>
      </c>
      <c r="BY82" s="4">
        <v>53.996526701549733</v>
      </c>
      <c r="BZ82" s="4">
        <v>2.2669647462354487</v>
      </c>
      <c r="CA82" s="22">
        <v>4061.7579269093785</v>
      </c>
      <c r="CB82" s="4">
        <v>51.729561955314281</v>
      </c>
      <c r="CC82" s="96">
        <v>1.0856278951137992</v>
      </c>
      <c r="CD82" s="97">
        <v>2.4656276850610438E-2</v>
      </c>
    </row>
    <row r="83" spans="1:82">
      <c r="A83" s="37" t="s">
        <v>214</v>
      </c>
      <c r="B83" s="37" t="s">
        <v>225</v>
      </c>
      <c r="C83" s="9">
        <v>6165205.9493000004</v>
      </c>
      <c r="D83" s="10">
        <v>86.756131999999994</v>
      </c>
      <c r="E83" s="24">
        <v>473.83</v>
      </c>
      <c r="F83" s="24">
        <v>76.855502297339939</v>
      </c>
      <c r="G83" s="24">
        <v>2325.8000000000002</v>
      </c>
      <c r="H83" s="16">
        <v>0.3772461162086681</v>
      </c>
      <c r="I83" s="24">
        <v>298.3</v>
      </c>
      <c r="J83" s="16">
        <f>I83*1000/C83</f>
        <v>4.8384433943178991E-2</v>
      </c>
      <c r="K83" s="16">
        <f>H83-J83</f>
        <v>0.32886168226548912</v>
      </c>
      <c r="L83" s="28">
        <v>0</v>
      </c>
      <c r="M83" s="29">
        <f>L83/C83*1000</f>
        <v>0</v>
      </c>
      <c r="N83" s="28">
        <v>0</v>
      </c>
      <c r="O83" s="29">
        <f>N83*1000/C83</f>
        <v>0</v>
      </c>
      <c r="P83" s="28">
        <v>0</v>
      </c>
      <c r="Q83" s="14">
        <f>P83/C83*1000</f>
        <v>0</v>
      </c>
      <c r="R83" s="28">
        <v>0</v>
      </c>
      <c r="S83" s="15">
        <f>R83*1000/C83</f>
        <v>0</v>
      </c>
      <c r="T83" s="30">
        <v>0</v>
      </c>
      <c r="U83" s="31">
        <v>0</v>
      </c>
      <c r="V83" s="102">
        <v>2026.97</v>
      </c>
      <c r="W83" s="102">
        <v>37.397673979654869</v>
      </c>
      <c r="X83" s="82">
        <v>1.8450038224371781</v>
      </c>
      <c r="Y83" s="28">
        <v>0.41</v>
      </c>
      <c r="Z83" s="18">
        <v>6.7000000000000002E-5</v>
      </c>
      <c r="AA83" s="30">
        <v>13.81</v>
      </c>
      <c r="AB83" s="18">
        <v>2.2399999999999998E-3</v>
      </c>
      <c r="AC83" s="28">
        <v>0</v>
      </c>
      <c r="AD83" s="28">
        <v>0</v>
      </c>
      <c r="AE83" s="28">
        <v>334</v>
      </c>
      <c r="AF83" s="28">
        <v>5.3999999999999998E-5</v>
      </c>
      <c r="AG83" s="30">
        <v>2.4185370000000002</v>
      </c>
      <c r="AH83" s="30">
        <f>AC83/(Y83*1000)*100</f>
        <v>0</v>
      </c>
      <c r="AI83" s="22">
        <v>-0.56003899999999995</v>
      </c>
      <c r="AJ83" s="22">
        <f>AI83/C83*1000000</f>
        <v>-9.0838652367093584E-2</v>
      </c>
      <c r="AK83" s="22">
        <v>0.2984</v>
      </c>
      <c r="AL83" s="22">
        <v>4.8401E-2</v>
      </c>
      <c r="AM83" s="19">
        <v>-53.282004000000001</v>
      </c>
      <c r="AN83" s="33">
        <v>139.640018</v>
      </c>
      <c r="AO83" s="33">
        <v>81.657802000000004</v>
      </c>
      <c r="AP83" s="33">
        <f>(AO83/AN83)*100</f>
        <v>58.477364275332597</v>
      </c>
      <c r="AQ83" s="21">
        <v>21343.75</v>
      </c>
      <c r="AR83" s="19">
        <v>21.343800000000002</v>
      </c>
      <c r="AS83" s="19">
        <v>3.4619768058881122</v>
      </c>
      <c r="AT83" s="20">
        <v>94</v>
      </c>
      <c r="AU83" s="22">
        <v>15.246854812801962</v>
      </c>
      <c r="AV83" s="22">
        <f>AQ83*0.1/1000</f>
        <v>2.1343749999999999</v>
      </c>
      <c r="AW83" s="22">
        <v>0.34619686958589557</v>
      </c>
      <c r="AX83" s="19">
        <f>AR83/AT83*100</f>
        <v>22.706170212765958</v>
      </c>
      <c r="AY83" s="22">
        <f>AV83/AT83*100</f>
        <v>2.2706117021276597</v>
      </c>
      <c r="AZ83" s="22">
        <f>AT83-AR83</f>
        <v>72.656199999999998</v>
      </c>
      <c r="BA83" s="22">
        <v>11.78487800691385</v>
      </c>
      <c r="BB83" s="21">
        <f>AT83-AV83</f>
        <v>91.865624999999994</v>
      </c>
      <c r="BC83" s="5">
        <f>BB83/C83*1000</f>
        <v>1.4900657943216065E-2</v>
      </c>
      <c r="BD83" s="87">
        <v>2880</v>
      </c>
      <c r="BE83" s="83">
        <v>93</v>
      </c>
      <c r="BF83" s="88">
        <v>15.084654229687047</v>
      </c>
      <c r="BG83" s="83">
        <v>2864.9153457703128</v>
      </c>
      <c r="BH83" s="3">
        <v>-8.3346348618537576</v>
      </c>
      <c r="BI83" s="4">
        <v>0</v>
      </c>
      <c r="BJ83" s="24">
        <v>1405.028728</v>
      </c>
      <c r="BK83" s="24">
        <f>BJ83*1000000/C83</f>
        <v>227.89647897480657</v>
      </c>
      <c r="BL83" s="24">
        <v>2156.2062599999999</v>
      </c>
      <c r="BM83" s="24">
        <f>BL83*1000000/C83</f>
        <v>349.73791268802893</v>
      </c>
      <c r="BN83" s="24">
        <v>10198.994917</v>
      </c>
      <c r="BO83" s="24">
        <f>BN83*1000000/C83</f>
        <v>1654.2829227234488</v>
      </c>
      <c r="BP83" s="24">
        <v>121.84143400000001</v>
      </c>
      <c r="BQ83" s="24">
        <v>13.776149</v>
      </c>
      <c r="BR83" s="7">
        <v>29.999999999999996</v>
      </c>
      <c r="BS83" s="4">
        <v>4.8660174934474343</v>
      </c>
      <c r="BT83" s="6">
        <v>97.732136697292461</v>
      </c>
      <c r="BU83" s="4">
        <v>15.852209561367371</v>
      </c>
      <c r="BV83" s="4">
        <v>67.732136697292475</v>
      </c>
      <c r="BW83" s="4">
        <v>10.986192067919937</v>
      </c>
      <c r="BX83" s="7">
        <v>325.12248308464677</v>
      </c>
      <c r="BY83" s="4">
        <v>52.735056340098623</v>
      </c>
      <c r="BZ83" s="4">
        <v>4.8660174934474343</v>
      </c>
      <c r="CA83" s="22">
        <v>295.12248308464672</v>
      </c>
      <c r="CB83" s="4">
        <v>47.869038846651186</v>
      </c>
      <c r="CC83" s="96">
        <v>0.78518754575839556</v>
      </c>
      <c r="CD83" s="97">
        <v>0.67290582078388872</v>
      </c>
    </row>
    <row r="84" spans="1:82" ht="14.25" customHeight="1">
      <c r="A84" s="37" t="s">
        <v>300</v>
      </c>
      <c r="B84" s="37" t="s">
        <v>299</v>
      </c>
      <c r="C84" s="9">
        <v>53482249.429250002</v>
      </c>
      <c r="D84" s="10">
        <v>97</v>
      </c>
      <c r="E84" s="24">
        <v>3191.73</v>
      </c>
      <c r="F84" s="24">
        <v>59.678305121070871</v>
      </c>
      <c r="G84" s="24">
        <v>25145.562000000002</v>
      </c>
      <c r="H84" s="16">
        <v>0.47016649950866929</v>
      </c>
      <c r="I84" s="24">
        <v>4473.5195999999996</v>
      </c>
      <c r="J84" s="16">
        <f t="shared" si="38"/>
        <v>8.3644941036331674E-2</v>
      </c>
      <c r="K84" s="16">
        <f t="shared" si="39"/>
        <v>0.3865215584723376</v>
      </c>
      <c r="L84" s="28">
        <v>151554</v>
      </c>
      <c r="M84" s="29">
        <f t="shared" si="40"/>
        <v>2.8337252381369273</v>
      </c>
      <c r="N84" s="28">
        <v>78066</v>
      </c>
      <c r="O84" s="29">
        <f t="shared" si="41"/>
        <v>1.4596618660041791</v>
      </c>
      <c r="P84" s="28">
        <v>152</v>
      </c>
      <c r="Q84" s="14">
        <f t="shared" si="42"/>
        <v>2.8420644535730689E-3</v>
      </c>
      <c r="R84" s="28">
        <v>240</v>
      </c>
      <c r="S84" s="15">
        <f t="shared" si="43"/>
        <v>4.4874701898522142E-3</v>
      </c>
      <c r="T84" s="30">
        <v>0.10029399999999999</v>
      </c>
      <c r="U84" s="31">
        <v>0.30743199999999998</v>
      </c>
      <c r="V84" s="102">
        <v>253.08</v>
      </c>
      <c r="W84" s="102">
        <v>0.27424318950769672</v>
      </c>
      <c r="X84" s="82">
        <v>0.10836225284799143</v>
      </c>
      <c r="Y84" s="28">
        <v>18.100000000000001</v>
      </c>
      <c r="Z84" s="18">
        <v>3.3799999999999998E-4</v>
      </c>
      <c r="AA84" s="30">
        <v>18.27</v>
      </c>
      <c r="AB84" s="18">
        <v>3.4200000000000002E-4</v>
      </c>
      <c r="AC84" s="28">
        <v>616</v>
      </c>
      <c r="AD84" s="28">
        <v>1.2E-5</v>
      </c>
      <c r="AE84" s="28">
        <v>616</v>
      </c>
      <c r="AF84" s="28">
        <v>1.2E-5</v>
      </c>
      <c r="AG84" s="30">
        <v>3.371648</v>
      </c>
      <c r="AH84" s="30">
        <f t="shared" si="44"/>
        <v>3.403314917127072</v>
      </c>
      <c r="AI84" s="22">
        <v>20.170000000000002</v>
      </c>
      <c r="AJ84" s="22">
        <f t="shared" si="28"/>
        <v>0.3771344738721632</v>
      </c>
      <c r="AK84" s="22">
        <v>6.88</v>
      </c>
      <c r="AL84" s="22">
        <v>0.12859999999999999</v>
      </c>
      <c r="AM84" s="19">
        <v>34.110064000000001</v>
      </c>
      <c r="AN84" s="33">
        <v>459.754414</v>
      </c>
      <c r="AO84" s="33">
        <v>91.645994000000002</v>
      </c>
      <c r="AP84" s="33">
        <f t="shared" si="45"/>
        <v>19.933684421352833</v>
      </c>
      <c r="AQ84" s="21">
        <v>5581.25</v>
      </c>
      <c r="AR84" s="19">
        <v>5.5812499999999998</v>
      </c>
      <c r="AS84" s="19">
        <v>0.10435705415463614</v>
      </c>
      <c r="AT84" s="20">
        <v>2430</v>
      </c>
      <c r="AU84" s="22">
        <v>45.435635672253674</v>
      </c>
      <c r="AV84" s="22">
        <f t="shared" si="29"/>
        <v>0.55812499999999998</v>
      </c>
      <c r="AW84" s="22">
        <v>1.0435705415463613E-2</v>
      </c>
      <c r="AX84" s="19">
        <f t="shared" si="30"/>
        <v>0.22968106995884774</v>
      </c>
      <c r="AY84" s="22">
        <f t="shared" si="31"/>
        <v>2.2968106995884773E-2</v>
      </c>
      <c r="AZ84" s="22">
        <f t="shared" si="32"/>
        <v>2424.4187499999998</v>
      </c>
      <c r="BA84" s="22">
        <v>45.331278618099034</v>
      </c>
      <c r="BB84" s="21">
        <f t="shared" si="33"/>
        <v>2429.441875</v>
      </c>
      <c r="BC84" s="5">
        <f t="shared" si="34"/>
        <v>4.5425199966838206E-2</v>
      </c>
      <c r="BD84" s="87">
        <v>1620</v>
      </c>
      <c r="BE84" s="83">
        <v>1388</v>
      </c>
      <c r="BF84" s="88">
        <v>25.952535931311974</v>
      </c>
      <c r="BG84" s="83">
        <v>1594.047464068688</v>
      </c>
      <c r="BH84" s="3">
        <v>29.668903433845045</v>
      </c>
      <c r="BI84" s="4">
        <v>0.18314137922126572</v>
      </c>
      <c r="BJ84" s="24">
        <v>825.82684600000005</v>
      </c>
      <c r="BK84" s="24">
        <f t="shared" si="35"/>
        <v>15.441138972519482</v>
      </c>
      <c r="BL84" s="24">
        <v>1061.9577280000001</v>
      </c>
      <c r="BM84" s="24">
        <f t="shared" si="36"/>
        <v>19.856265197013279</v>
      </c>
      <c r="BN84" s="24">
        <v>76233.341715999995</v>
      </c>
      <c r="BO84" s="24">
        <f t="shared" si="37"/>
        <v>1425.3952017640304</v>
      </c>
      <c r="BP84" s="24">
        <v>4.4151259999999999</v>
      </c>
      <c r="BQ84" s="24">
        <v>1.083288</v>
      </c>
      <c r="BR84" s="7">
        <v>78</v>
      </c>
      <c r="BS84" s="4">
        <v>1.4584278117019727</v>
      </c>
      <c r="BT84" s="6">
        <v>424.17168461511005</v>
      </c>
      <c r="BU84" s="4">
        <v>7.9310741253737715</v>
      </c>
      <c r="BV84" s="4">
        <v>346.17168461511005</v>
      </c>
      <c r="BW84" s="4">
        <v>6.4726463136717989</v>
      </c>
      <c r="BX84" s="7">
        <v>1411.078853043052</v>
      </c>
      <c r="BY84" s="4">
        <v>26.384059535673174</v>
      </c>
      <c r="BZ84" s="4">
        <v>1.4584278117019727</v>
      </c>
      <c r="CA84" s="22">
        <v>1333.078853043052</v>
      </c>
      <c r="CB84" s="4">
        <v>24.9256317239712</v>
      </c>
      <c r="CC84" s="96">
        <v>0.8137773515836384</v>
      </c>
      <c r="CD84" s="97">
        <v>0.21635982504890522</v>
      </c>
    </row>
    <row r="85" spans="1:82">
      <c r="A85" s="37" t="s">
        <v>51</v>
      </c>
      <c r="B85" s="37" t="s">
        <v>252</v>
      </c>
      <c r="C85" s="9">
        <v>8863455.5623499993</v>
      </c>
      <c r="D85" s="10">
        <v>70.833995000000002</v>
      </c>
      <c r="E85" s="24">
        <v>402.71</v>
      </c>
      <c r="F85" s="24">
        <v>45.434875502803116</v>
      </c>
      <c r="G85" s="24">
        <v>2266.8000000000002</v>
      </c>
      <c r="H85" s="16">
        <v>0.25574675520785206</v>
      </c>
      <c r="I85" s="24">
        <v>736.39</v>
      </c>
      <c r="J85" s="16">
        <f t="shared" si="38"/>
        <v>8.3081592142010843E-2</v>
      </c>
      <c r="K85" s="16">
        <f t="shared" si="39"/>
        <v>0.17266516306584123</v>
      </c>
      <c r="L85" s="28">
        <v>12380</v>
      </c>
      <c r="M85" s="29">
        <f t="shared" si="40"/>
        <v>1.3967464396829048</v>
      </c>
      <c r="N85" s="28">
        <v>0</v>
      </c>
      <c r="O85" s="29">
        <f t="shared" si="41"/>
        <v>0</v>
      </c>
      <c r="P85" s="28">
        <v>117</v>
      </c>
      <c r="Q85" s="14">
        <f t="shared" si="42"/>
        <v>1.3200269260331169E-2</v>
      </c>
      <c r="R85" s="28">
        <v>0</v>
      </c>
      <c r="S85" s="15">
        <f t="shared" si="43"/>
        <v>0</v>
      </c>
      <c r="T85" s="30">
        <v>0.94507300000000005</v>
      </c>
      <c r="U85" s="31">
        <v>0</v>
      </c>
      <c r="V85" s="102">
        <v>6007.33</v>
      </c>
      <c r="W85" s="102">
        <v>83.823007234136355</v>
      </c>
      <c r="X85" s="82">
        <v>1.3953454735154611</v>
      </c>
      <c r="Y85" s="28">
        <v>3.9</v>
      </c>
      <c r="Z85" s="18">
        <v>4.4000000000000002E-4</v>
      </c>
      <c r="AA85" s="30">
        <v>73.599999999999994</v>
      </c>
      <c r="AB85" s="18">
        <v>8.3040000000000006E-3</v>
      </c>
      <c r="AC85" s="28">
        <v>0</v>
      </c>
      <c r="AD85" s="28">
        <v>0</v>
      </c>
      <c r="AE85" s="28">
        <v>1661</v>
      </c>
      <c r="AF85" s="28">
        <v>1.8699999999999999E-4</v>
      </c>
      <c r="AG85" s="30">
        <v>2.256793</v>
      </c>
      <c r="AH85" s="30">
        <f t="shared" si="44"/>
        <v>0</v>
      </c>
      <c r="AI85" s="22">
        <v>3.4227690000000002</v>
      </c>
      <c r="AJ85" s="22">
        <f t="shared" si="28"/>
        <v>0.38616643090525171</v>
      </c>
      <c r="AK85" s="22">
        <v>2.4247000000000001</v>
      </c>
      <c r="AL85" s="22">
        <v>0.273561</v>
      </c>
      <c r="AM85" s="19">
        <v>70.840305000000001</v>
      </c>
      <c r="AN85" s="33">
        <v>203.41692800000001</v>
      </c>
      <c r="AO85" s="33">
        <v>40.564926</v>
      </c>
      <c r="AP85" s="33">
        <f t="shared" si="45"/>
        <v>19.941765121927315</v>
      </c>
      <c r="AQ85" s="21">
        <v>79137.5</v>
      </c>
      <c r="AR85" s="19">
        <v>79.137496999999996</v>
      </c>
      <c r="AS85" s="19">
        <v>8.9285151195611103</v>
      </c>
      <c r="AT85" s="20">
        <v>678</v>
      </c>
      <c r="AU85" s="22">
        <v>76.493868021406257</v>
      </c>
      <c r="AV85" s="22">
        <f t="shared" si="29"/>
        <v>7.9137500000000003</v>
      </c>
      <c r="AW85" s="22">
        <v>0.89285154580295545</v>
      </c>
      <c r="AX85" s="19">
        <f t="shared" si="30"/>
        <v>11.672197197640118</v>
      </c>
      <c r="AY85" s="22">
        <f t="shared" si="31"/>
        <v>1.1672197640117994</v>
      </c>
      <c r="AZ85" s="22">
        <f t="shared" si="32"/>
        <v>598.86250300000006</v>
      </c>
      <c r="BA85" s="22">
        <v>67.565352901845145</v>
      </c>
      <c r="BB85" s="21">
        <f t="shared" si="33"/>
        <v>670.08624999999995</v>
      </c>
      <c r="BC85" s="5">
        <f t="shared" si="34"/>
        <v>7.56010164756033E-2</v>
      </c>
      <c r="BD85" s="87">
        <v>920</v>
      </c>
      <c r="BE85" s="83">
        <v>633</v>
      </c>
      <c r="BF85" s="88">
        <v>71.416841382817339</v>
      </c>
      <c r="BG85" s="83">
        <v>848.58315861718268</v>
      </c>
      <c r="BH85" s="3">
        <v>-9.3278569115923915</v>
      </c>
      <c r="BI85" s="4">
        <v>0</v>
      </c>
      <c r="BJ85" s="24">
        <v>1550.9377569999999</v>
      </c>
      <c r="BK85" s="24">
        <f t="shared" si="35"/>
        <v>174.98116237960744</v>
      </c>
      <c r="BL85" s="24">
        <v>3860.5504000000001</v>
      </c>
      <c r="BM85" s="24">
        <f t="shared" si="36"/>
        <v>435.55816045366834</v>
      </c>
      <c r="BN85" s="24">
        <v>3749.7357489999999</v>
      </c>
      <c r="BO85" s="24">
        <f t="shared" si="37"/>
        <v>423.05573967426983</v>
      </c>
      <c r="BP85" s="24">
        <v>260.576998</v>
      </c>
      <c r="BQ85" s="24">
        <v>41.361255</v>
      </c>
      <c r="BR85" s="7">
        <v>713</v>
      </c>
      <c r="BS85" s="4">
        <v>80.442666518086511</v>
      </c>
      <c r="BT85" s="6">
        <v>16.127453336345791</v>
      </c>
      <c r="BU85" s="4">
        <v>1.819544671138382</v>
      </c>
      <c r="BV85" s="4">
        <v>-696.87254666365413</v>
      </c>
      <c r="BW85" s="4">
        <v>-78.623121846948123</v>
      </c>
      <c r="BX85" s="7">
        <v>53.650701312148584</v>
      </c>
      <c r="BY85" s="4">
        <v>6.0530231053501202</v>
      </c>
      <c r="BZ85" s="4">
        <v>6.0530231053501202</v>
      </c>
      <c r="CA85" s="22">
        <v>-659.34929868785127</v>
      </c>
      <c r="CB85" s="4">
        <v>-74.38964341273639</v>
      </c>
      <c r="CC85" s="96">
        <v>0</v>
      </c>
      <c r="CD85" s="97">
        <v>0</v>
      </c>
    </row>
    <row r="86" spans="1:82">
      <c r="A86" s="37" t="s">
        <v>7</v>
      </c>
      <c r="B86" s="37" t="s">
        <v>226</v>
      </c>
      <c r="C86" s="9">
        <v>1562957.56467</v>
      </c>
      <c r="D86" s="10">
        <v>75.286848000000006</v>
      </c>
      <c r="E86" s="24">
        <v>46.23</v>
      </c>
      <c r="F86" s="24">
        <v>29.578538179800752</v>
      </c>
      <c r="G86" s="24">
        <v>340.3</v>
      </c>
      <c r="H86" s="16">
        <v>0.21772824015977063</v>
      </c>
      <c r="I86" s="24">
        <v>4.8</v>
      </c>
      <c r="J86" s="16">
        <f t="shared" si="38"/>
        <v>3.0711006546191568E-3</v>
      </c>
      <c r="K86" s="16">
        <f t="shared" si="39"/>
        <v>0.21465713950515147</v>
      </c>
      <c r="L86" s="28">
        <v>0</v>
      </c>
      <c r="M86" s="29">
        <f t="shared" si="40"/>
        <v>0</v>
      </c>
      <c r="N86" s="28">
        <v>0</v>
      </c>
      <c r="O86" s="29">
        <f t="shared" si="41"/>
        <v>0</v>
      </c>
      <c r="P86" s="28">
        <v>0</v>
      </c>
      <c r="Q86" s="14">
        <f t="shared" si="42"/>
        <v>0</v>
      </c>
      <c r="R86" s="28">
        <v>0</v>
      </c>
      <c r="S86" s="15">
        <f t="shared" si="43"/>
        <v>0</v>
      </c>
      <c r="T86" s="30">
        <v>0</v>
      </c>
      <c r="U86" s="31">
        <v>0</v>
      </c>
      <c r="V86" s="102">
        <v>4482.8500000000004</v>
      </c>
      <c r="W86" s="102">
        <v>250.29118385702691</v>
      </c>
      <c r="X86" s="82">
        <v>5.583304903287571</v>
      </c>
      <c r="Y86" s="28">
        <v>0</v>
      </c>
      <c r="Z86" s="18">
        <v>0</v>
      </c>
      <c r="AA86" s="30">
        <v>2.8</v>
      </c>
      <c r="AB86" s="18">
        <v>1.7910000000000001E-3</v>
      </c>
      <c r="AC86" s="28">
        <v>0</v>
      </c>
      <c r="AD86" s="28">
        <v>0</v>
      </c>
      <c r="AE86" s="28">
        <v>0</v>
      </c>
      <c r="AF86" s="28">
        <v>0</v>
      </c>
      <c r="AG86" s="30">
        <v>0</v>
      </c>
      <c r="AH86" s="30">
        <v>0</v>
      </c>
      <c r="AI86" s="22">
        <v>1.08</v>
      </c>
      <c r="AJ86" s="22">
        <f t="shared" si="28"/>
        <v>0.69099764728931035</v>
      </c>
      <c r="AK86" s="22">
        <v>0.13</v>
      </c>
      <c r="AL86" s="22">
        <v>8.5500000000000007E-2</v>
      </c>
      <c r="AM86" s="19">
        <v>12.037037</v>
      </c>
      <c r="AN86" s="33">
        <v>133.49100000000001</v>
      </c>
      <c r="AO86" s="33">
        <v>26.239059000000001</v>
      </c>
      <c r="AP86" s="33">
        <f t="shared" si="45"/>
        <v>19.656050969728295</v>
      </c>
      <c r="AQ86" s="21">
        <v>16300</v>
      </c>
      <c r="AR86" s="19">
        <v>16.299999</v>
      </c>
      <c r="AS86" s="19">
        <v>10.428945333164917</v>
      </c>
      <c r="AT86" s="20">
        <v>19</v>
      </c>
      <c r="AU86" s="22">
        <v>12.15644009120083</v>
      </c>
      <c r="AV86" s="22">
        <f t="shared" si="29"/>
        <v>1.63</v>
      </c>
      <c r="AW86" s="22">
        <v>1.0428945972977552</v>
      </c>
      <c r="AX86" s="19">
        <f t="shared" si="30"/>
        <v>85.789468421052632</v>
      </c>
      <c r="AY86" s="22">
        <f t="shared" si="31"/>
        <v>8.5789473684210531</v>
      </c>
      <c r="AZ86" s="22">
        <f t="shared" si="32"/>
        <v>2.7000010000000003</v>
      </c>
      <c r="BA86" s="22">
        <v>1.7274947580359123</v>
      </c>
      <c r="BB86" s="21">
        <f t="shared" si="33"/>
        <v>17.37</v>
      </c>
      <c r="BC86" s="5">
        <f t="shared" si="34"/>
        <v>1.1113545493903074E-2</v>
      </c>
      <c r="BD86" s="87">
        <v>220</v>
      </c>
      <c r="BE86" s="83">
        <v>361</v>
      </c>
      <c r="BF86" s="88">
        <v>230.97236173281576</v>
      </c>
      <c r="BG86" s="83">
        <v>-10.972361732815756</v>
      </c>
      <c r="BH86" s="3">
        <v>87.16825584120177</v>
      </c>
      <c r="BI86" s="4">
        <v>9.99</v>
      </c>
      <c r="BJ86" s="24">
        <v>23.160363</v>
      </c>
      <c r="BK86" s="24">
        <f t="shared" si="35"/>
        <v>14.818292910524438</v>
      </c>
      <c r="BL86" s="24">
        <v>50.259582000000002</v>
      </c>
      <c r="BM86" s="24">
        <f t="shared" si="36"/>
        <v>32.156715662726079</v>
      </c>
      <c r="BN86" s="24">
        <v>200.447956</v>
      </c>
      <c r="BO86" s="24">
        <f t="shared" si="37"/>
        <v>128.24913518513998</v>
      </c>
      <c r="BP86" s="24">
        <v>17.338422999999999</v>
      </c>
      <c r="BQ86" s="24">
        <v>11.554302</v>
      </c>
      <c r="BR86" s="7">
        <v>0</v>
      </c>
      <c r="BS86" s="4">
        <v>0</v>
      </c>
      <c r="BT86" s="6">
        <v>1.5784679553287311</v>
      </c>
      <c r="BU86" s="4">
        <v>1.0099237439385726</v>
      </c>
      <c r="BV86" s="4">
        <v>1.5784679553287311</v>
      </c>
      <c r="BW86" s="4">
        <v>1.0099237439385726</v>
      </c>
      <c r="BX86" s="7">
        <v>5.2510406346231004</v>
      </c>
      <c r="BY86" s="4">
        <v>3.3596821521712221</v>
      </c>
      <c r="BZ86" s="4">
        <v>0</v>
      </c>
      <c r="CA86" s="22">
        <v>5.2510406346231004</v>
      </c>
      <c r="CB86" s="4">
        <v>3.3596821521712221</v>
      </c>
      <c r="CC86" s="96">
        <v>0</v>
      </c>
      <c r="CD86" s="97">
        <v>0</v>
      </c>
    </row>
    <row r="87" spans="1:82">
      <c r="A87" s="37" t="s">
        <v>13</v>
      </c>
      <c r="B87" s="37" t="s">
        <v>227</v>
      </c>
      <c r="C87" s="9">
        <v>1837970.7114500001</v>
      </c>
      <c r="D87" s="10">
        <v>58.064888000000003</v>
      </c>
      <c r="E87" s="24">
        <v>73.95</v>
      </c>
      <c r="F87" s="24">
        <v>40.234591084239767</v>
      </c>
      <c r="G87" s="24">
        <v>633.29</v>
      </c>
      <c r="H87" s="16">
        <v>0.34455935345149702</v>
      </c>
      <c r="I87" s="24">
        <v>153.52099999999999</v>
      </c>
      <c r="J87" s="16">
        <f t="shared" si="38"/>
        <v>8.3527446353530405E-2</v>
      </c>
      <c r="K87" s="16">
        <f t="shared" si="39"/>
        <v>0.26103190709796664</v>
      </c>
      <c r="L87" s="28">
        <v>3400</v>
      </c>
      <c r="M87" s="29">
        <f t="shared" si="40"/>
        <v>1.8498662567466562</v>
      </c>
      <c r="N87" s="28">
        <v>180</v>
      </c>
      <c r="O87" s="29">
        <f t="shared" si="41"/>
        <v>9.7934095945411206E-2</v>
      </c>
      <c r="P87" s="28">
        <v>82</v>
      </c>
      <c r="Q87" s="14">
        <f t="shared" si="42"/>
        <v>4.4614421486242881E-2</v>
      </c>
      <c r="R87" s="28">
        <v>7</v>
      </c>
      <c r="S87" s="15">
        <f t="shared" si="43"/>
        <v>3.8085481756548801E-3</v>
      </c>
      <c r="T87" s="30">
        <v>2.4117649999999999</v>
      </c>
      <c r="U87" s="31">
        <v>3.8888889999999998</v>
      </c>
      <c r="V87" s="102">
        <v>0</v>
      </c>
      <c r="W87" s="102">
        <v>0</v>
      </c>
      <c r="X87" s="82">
        <v>0</v>
      </c>
      <c r="Y87" s="28">
        <v>0.54</v>
      </c>
      <c r="Z87" s="18">
        <v>2.9399999999999999E-4</v>
      </c>
      <c r="AA87" s="30">
        <v>5.27</v>
      </c>
      <c r="AB87" s="18">
        <v>2.8670000000000002E-3</v>
      </c>
      <c r="AC87" s="28">
        <v>10</v>
      </c>
      <c r="AD87" s="28">
        <v>5.0000000000000004E-6</v>
      </c>
      <c r="AE87" s="28">
        <v>137</v>
      </c>
      <c r="AF87" s="28">
        <v>7.4999999999999993E-5</v>
      </c>
      <c r="AG87" s="30">
        <v>2.5996199999999998</v>
      </c>
      <c r="AH87" s="30">
        <f t="shared" si="44"/>
        <v>1.8518518518518516</v>
      </c>
      <c r="AI87" s="22">
        <v>2.02982</v>
      </c>
      <c r="AJ87" s="22">
        <f t="shared" si="28"/>
        <v>1.1043810368439699</v>
      </c>
      <c r="AK87" s="22">
        <v>0.75180000000000002</v>
      </c>
      <c r="AL87" s="22">
        <v>0.40903800000000001</v>
      </c>
      <c r="AM87" s="19">
        <v>37.037767000000002</v>
      </c>
      <c r="AN87" s="33">
        <v>113</v>
      </c>
      <c r="AO87" s="33">
        <v>39.957670999999998</v>
      </c>
      <c r="AP87" s="33">
        <f t="shared" si="45"/>
        <v>35.360770796460173</v>
      </c>
      <c r="AQ87" s="21">
        <v>17431.25</v>
      </c>
      <c r="AR87" s="19">
        <v>17.4312</v>
      </c>
      <c r="AS87" s="19">
        <v>9.4839378513536214</v>
      </c>
      <c r="AT87" s="20">
        <v>33</v>
      </c>
      <c r="AU87" s="22">
        <v>17.95458425665872</v>
      </c>
      <c r="AV87" s="22">
        <f t="shared" si="29"/>
        <v>1.743125</v>
      </c>
      <c r="AW87" s="22">
        <v>0.94839650552691612</v>
      </c>
      <c r="AX87" s="19">
        <f t="shared" si="30"/>
        <v>52.82181818181818</v>
      </c>
      <c r="AY87" s="22">
        <f t="shared" si="31"/>
        <v>5.2821969696969697</v>
      </c>
      <c r="AZ87" s="22">
        <f t="shared" si="32"/>
        <v>15.5688</v>
      </c>
      <c r="BA87" s="22">
        <v>8.4706464053051</v>
      </c>
      <c r="BB87" s="21">
        <f t="shared" si="33"/>
        <v>31.256875000000001</v>
      </c>
      <c r="BC87" s="5">
        <f t="shared" si="34"/>
        <v>1.7006187751131809E-2</v>
      </c>
      <c r="BD87" s="87">
        <v>880</v>
      </c>
      <c r="BE87" s="83">
        <v>108</v>
      </c>
      <c r="BF87" s="88">
        <v>58.760457567246725</v>
      </c>
      <c r="BG87" s="83">
        <v>821.2395424327533</v>
      </c>
      <c r="BH87" s="3">
        <v>47.296431180896917</v>
      </c>
      <c r="BI87" s="4">
        <v>0.540529607092189</v>
      </c>
      <c r="BJ87" s="24">
        <v>67.648477</v>
      </c>
      <c r="BK87" s="24">
        <f t="shared" si="35"/>
        <v>36.806069094883014</v>
      </c>
      <c r="BL87" s="24">
        <v>214.01599999999999</v>
      </c>
      <c r="BM87" s="24">
        <f t="shared" si="36"/>
        <v>116.4414637658507</v>
      </c>
      <c r="BN87" s="24">
        <v>592.97702500000003</v>
      </c>
      <c r="BO87" s="24">
        <f t="shared" si="37"/>
        <v>322.62593810985834</v>
      </c>
      <c r="BP87" s="24">
        <v>79.635395000000003</v>
      </c>
      <c r="BQ87" s="24">
        <v>11.40828</v>
      </c>
      <c r="BR87" s="7">
        <v>10</v>
      </c>
      <c r="BS87" s="4">
        <v>5.4407831080784002</v>
      </c>
      <c r="BT87" s="6">
        <v>6.3231992276355893</v>
      </c>
      <c r="BU87" s="4">
        <v>3.4403155546734103</v>
      </c>
      <c r="BV87" s="4">
        <v>-3.6768007723644103</v>
      </c>
      <c r="BW87" s="4">
        <v>-2.0004675534049898</v>
      </c>
      <c r="BX87" s="7">
        <v>21.035191733250592</v>
      </c>
      <c r="BY87" s="4">
        <v>11.444791585746023</v>
      </c>
      <c r="BZ87" s="4">
        <v>5.4407831080784002</v>
      </c>
      <c r="CA87" s="22">
        <v>11.035191733250592</v>
      </c>
      <c r="CB87" s="4">
        <v>6.0040084776676226</v>
      </c>
      <c r="CC87" s="96">
        <v>0</v>
      </c>
      <c r="CD87" s="97">
        <v>0</v>
      </c>
    </row>
    <row r="88" spans="1:82" ht="14.25" customHeight="1">
      <c r="A88" s="37" t="s">
        <v>80</v>
      </c>
      <c r="B88" s="37" t="s">
        <v>301</v>
      </c>
      <c r="C88" s="9">
        <v>71949167.003000006</v>
      </c>
      <c r="D88" s="10">
        <v>99</v>
      </c>
      <c r="E88" s="24">
        <v>85.35</v>
      </c>
      <c r="F88" s="24">
        <v>1.1862541785430432</v>
      </c>
      <c r="G88" s="24">
        <v>15.4</v>
      </c>
      <c r="H88" s="16">
        <v>2.140400040956399E-4</v>
      </c>
      <c r="I88" s="24">
        <v>0</v>
      </c>
      <c r="J88" s="16">
        <f t="shared" si="38"/>
        <v>0</v>
      </c>
      <c r="K88" s="16">
        <f t="shared" si="39"/>
        <v>2.140400040956399E-4</v>
      </c>
      <c r="L88" s="28">
        <v>0</v>
      </c>
      <c r="M88" s="29">
        <f t="shared" si="40"/>
        <v>0</v>
      </c>
      <c r="N88" s="28">
        <v>0</v>
      </c>
      <c r="O88" s="29">
        <f t="shared" si="41"/>
        <v>0</v>
      </c>
      <c r="P88" s="28">
        <v>0</v>
      </c>
      <c r="Q88" s="14">
        <f t="shared" si="42"/>
        <v>0</v>
      </c>
      <c r="R88" s="28">
        <v>0</v>
      </c>
      <c r="S88" s="15">
        <f t="shared" si="43"/>
        <v>0</v>
      </c>
      <c r="T88" s="30">
        <v>0</v>
      </c>
      <c r="U88" s="31">
        <v>0</v>
      </c>
      <c r="V88" s="102">
        <v>1005.97</v>
      </c>
      <c r="W88" s="102">
        <v>3.394888435983078</v>
      </c>
      <c r="X88" s="82">
        <v>0.33747412308349933</v>
      </c>
      <c r="Y88" s="28">
        <v>3.7</v>
      </c>
      <c r="Z88" s="18">
        <v>5.1E-5</v>
      </c>
      <c r="AA88" s="30">
        <v>3.7</v>
      </c>
      <c r="AB88" s="18">
        <v>5.1E-5</v>
      </c>
      <c r="AC88" s="28">
        <v>0</v>
      </c>
      <c r="AD88" s="28">
        <v>0</v>
      </c>
      <c r="AE88" s="28">
        <v>0</v>
      </c>
      <c r="AF88" s="28">
        <v>0</v>
      </c>
      <c r="AG88" s="30">
        <v>0</v>
      </c>
      <c r="AH88" s="30">
        <f t="shared" si="44"/>
        <v>0</v>
      </c>
      <c r="AI88" s="22">
        <v>-7.6285049999999996</v>
      </c>
      <c r="AJ88" s="22">
        <f t="shared" si="28"/>
        <v>-0.10602631437945516</v>
      </c>
      <c r="AK88" s="22">
        <v>-3.0680999999999998</v>
      </c>
      <c r="AL88" s="22">
        <v>-4.2643E-2</v>
      </c>
      <c r="AM88" s="19">
        <v>40.218890000000002</v>
      </c>
      <c r="AN88" s="33">
        <v>176.84258700000001</v>
      </c>
      <c r="AO88" s="33">
        <v>9.865729</v>
      </c>
      <c r="AP88" s="33">
        <f t="shared" si="45"/>
        <v>5.5788196538880079</v>
      </c>
      <c r="AQ88" s="21">
        <v>0</v>
      </c>
      <c r="AR88" s="19">
        <v>0</v>
      </c>
      <c r="AS88" s="19">
        <v>0</v>
      </c>
      <c r="AT88" s="20">
        <v>21</v>
      </c>
      <c r="AU88" s="22">
        <v>0.29187273285769078</v>
      </c>
      <c r="AV88" s="22">
        <f t="shared" si="29"/>
        <v>0</v>
      </c>
      <c r="AW88" s="22">
        <v>0</v>
      </c>
      <c r="AX88" s="19">
        <f t="shared" si="30"/>
        <v>0</v>
      </c>
      <c r="AY88" s="22">
        <f t="shared" si="31"/>
        <v>0</v>
      </c>
      <c r="AZ88" s="22">
        <f t="shared" si="32"/>
        <v>21</v>
      </c>
      <c r="BA88" s="22">
        <v>0.29187273285769083</v>
      </c>
      <c r="BB88" s="21">
        <f t="shared" si="33"/>
        <v>21</v>
      </c>
      <c r="BC88" s="5">
        <f t="shared" si="34"/>
        <v>2.9187273285769081E-4</v>
      </c>
      <c r="BD88" s="87">
        <v>2420</v>
      </c>
      <c r="BE88" s="83">
        <v>23</v>
      </c>
      <c r="BF88" s="88">
        <v>0.31967013598699462</v>
      </c>
      <c r="BG88" s="83">
        <v>2419.6803298640129</v>
      </c>
      <c r="BH88" s="3">
        <v>-6.1695921090783727</v>
      </c>
      <c r="BI88" s="4">
        <v>0</v>
      </c>
      <c r="BJ88" s="24">
        <v>52.860868000000004</v>
      </c>
      <c r="BK88" s="24">
        <f t="shared" si="35"/>
        <v>0.73469742878045974</v>
      </c>
      <c r="BL88" s="24">
        <v>82.405439999999999</v>
      </c>
      <c r="BM88" s="24">
        <f t="shared" si="36"/>
        <v>1.1453286178638316</v>
      </c>
      <c r="BN88" s="24">
        <v>84517.675889999999</v>
      </c>
      <c r="BO88" s="24">
        <f t="shared" si="37"/>
        <v>1174.6859541330887</v>
      </c>
      <c r="BP88" s="24">
        <v>0.410632</v>
      </c>
      <c r="BQ88" s="24">
        <v>6.2544000000000002E-2</v>
      </c>
      <c r="BR88" s="7">
        <v>4.9000000000000004</v>
      </c>
      <c r="BS88" s="4">
        <v>6.8103637666794517E-2</v>
      </c>
      <c r="BT88" s="6">
        <v>686.47720512443857</v>
      </c>
      <c r="BU88" s="4">
        <v>9.541141804960926</v>
      </c>
      <c r="BV88" s="2">
        <v>681.57720512443848</v>
      </c>
      <c r="BW88" s="4">
        <v>9.4730381672941313</v>
      </c>
      <c r="BX88" s="7">
        <v>2283.6825332321723</v>
      </c>
      <c r="BY88" s="4">
        <v>31.740221997802305</v>
      </c>
      <c r="BZ88" s="4">
        <v>6.8103637666794517E-2</v>
      </c>
      <c r="CA88" s="22">
        <v>2278.7825332321727</v>
      </c>
      <c r="CB88" s="4">
        <v>31.67211836013551</v>
      </c>
      <c r="CC88" s="96">
        <v>0.44315147139768685</v>
      </c>
      <c r="CD88" s="97">
        <v>1.5483047838131079E-3</v>
      </c>
    </row>
    <row r="89" spans="1:82" ht="12.75" customHeight="1">
      <c r="A89" s="37" t="s">
        <v>79</v>
      </c>
      <c r="B89" s="37" t="s">
        <v>302</v>
      </c>
      <c r="C89" s="9">
        <v>68367175.650700003</v>
      </c>
      <c r="D89" s="10">
        <v>99</v>
      </c>
      <c r="E89" s="24">
        <v>1167.32</v>
      </c>
      <c r="F89" s="24">
        <v>17.074275613842005</v>
      </c>
      <c r="G89" s="24">
        <v>7809.1</v>
      </c>
      <c r="H89" s="16">
        <v>0.11422294289145531</v>
      </c>
      <c r="I89" s="24">
        <v>1146.0999999999999</v>
      </c>
      <c r="J89" s="16">
        <f t="shared" si="38"/>
        <v>1.6763892746654151E-2</v>
      </c>
      <c r="K89" s="16">
        <f t="shared" si="39"/>
        <v>9.7459050144801163E-2</v>
      </c>
      <c r="L89" s="28">
        <v>79948</v>
      </c>
      <c r="M89" s="29">
        <f t="shared" si="40"/>
        <v>1.16939158651907</v>
      </c>
      <c r="N89" s="28">
        <v>10439</v>
      </c>
      <c r="O89" s="29">
        <f t="shared" si="41"/>
        <v>0.15269023329755055</v>
      </c>
      <c r="P89" s="28">
        <v>0</v>
      </c>
      <c r="Q89" s="14">
        <f t="shared" si="42"/>
        <v>0</v>
      </c>
      <c r="R89" s="28">
        <v>30</v>
      </c>
      <c r="S89" s="15">
        <f t="shared" si="43"/>
        <v>4.3880706953985211E-4</v>
      </c>
      <c r="T89" s="30">
        <v>0</v>
      </c>
      <c r="U89" s="31">
        <v>0.28738399999999997</v>
      </c>
      <c r="V89" s="102">
        <v>1261.6199999999999</v>
      </c>
      <c r="W89" s="102">
        <v>13.908387451675052</v>
      </c>
      <c r="X89" s="82">
        <v>1.1024228731056145</v>
      </c>
      <c r="Y89" s="28">
        <v>4</v>
      </c>
      <c r="Z89" s="18">
        <v>5.8999999999999998E-5</v>
      </c>
      <c r="AA89" s="30">
        <v>4</v>
      </c>
      <c r="AB89" s="18">
        <v>5.8999999999999998E-5</v>
      </c>
      <c r="AC89" s="28">
        <v>287</v>
      </c>
      <c r="AD89" s="28">
        <v>3.9999999999999998E-6</v>
      </c>
      <c r="AE89" s="28">
        <v>287</v>
      </c>
      <c r="AF89" s="28">
        <v>3.9999999999999998E-6</v>
      </c>
      <c r="AG89" s="30">
        <v>7.1749999999999998</v>
      </c>
      <c r="AH89" s="30">
        <f t="shared" si="44"/>
        <v>7.1749999999999998</v>
      </c>
      <c r="AI89" s="22">
        <v>17.546385999999998</v>
      </c>
      <c r="AJ89" s="22">
        <f t="shared" si="28"/>
        <v>0.25664927405583621</v>
      </c>
      <c r="AK89" s="22">
        <v>4.9455999999999998</v>
      </c>
      <c r="AL89" s="22">
        <v>7.2339000000000001E-2</v>
      </c>
      <c r="AM89" s="19">
        <v>28.185860999999999</v>
      </c>
      <c r="AN89" s="33">
        <v>243</v>
      </c>
      <c r="AO89" s="33">
        <v>40.839288000000003</v>
      </c>
      <c r="AP89" s="33">
        <f t="shared" si="45"/>
        <v>16.806291358024691</v>
      </c>
      <c r="AQ89" s="21">
        <v>3937.5</v>
      </c>
      <c r="AR89" s="19">
        <v>3.9375</v>
      </c>
      <c r="AS89" s="19">
        <v>5.7593427877105585E-2</v>
      </c>
      <c r="AT89" s="20">
        <v>980</v>
      </c>
      <c r="AU89" s="22">
        <v>14.33436427163517</v>
      </c>
      <c r="AV89" s="22">
        <f t="shared" si="29"/>
        <v>0.39374999999999999</v>
      </c>
      <c r="AW89" s="22">
        <v>5.7593427877105589E-3</v>
      </c>
      <c r="AX89" s="19">
        <f t="shared" si="30"/>
        <v>0.40178571428571425</v>
      </c>
      <c r="AY89" s="22">
        <f t="shared" si="31"/>
        <v>4.0178571428571425E-2</v>
      </c>
      <c r="AZ89" s="22">
        <f t="shared" si="32"/>
        <v>976.0625</v>
      </c>
      <c r="BA89" s="22">
        <v>14.276770843758063</v>
      </c>
      <c r="BB89" s="21">
        <f t="shared" si="33"/>
        <v>979.60625000000005</v>
      </c>
      <c r="BC89" s="5">
        <f t="shared" si="34"/>
        <v>1.4328604928847459E-2</v>
      </c>
      <c r="BD89" s="87">
        <v>1580</v>
      </c>
      <c r="BE89" s="83">
        <v>223</v>
      </c>
      <c r="BF89" s="88">
        <v>3.2617992169129009</v>
      </c>
      <c r="BG89" s="83">
        <v>1576.738200783087</v>
      </c>
      <c r="BH89" s="3">
        <v>30.696723841245724</v>
      </c>
      <c r="BI89" s="4">
        <v>0.16071583162955877</v>
      </c>
      <c r="BJ89" s="24">
        <v>240.28486000000001</v>
      </c>
      <c r="BK89" s="24">
        <f t="shared" si="35"/>
        <v>3.5146231757131208</v>
      </c>
      <c r="BL89" s="24">
        <v>359.38015999999999</v>
      </c>
      <c r="BM89" s="24">
        <f t="shared" si="36"/>
        <v>5.2566184953454389</v>
      </c>
      <c r="BN89" s="24">
        <v>82905.115630999993</v>
      </c>
      <c r="BO89" s="24">
        <f t="shared" si="37"/>
        <v>1212.6450279967232</v>
      </c>
      <c r="BP89" s="24">
        <v>1.741995</v>
      </c>
      <c r="BQ89" s="24">
        <v>0.28983100000000001</v>
      </c>
      <c r="BR89" s="7">
        <v>25</v>
      </c>
      <c r="BS89" s="4">
        <v>0.36567255794987674</v>
      </c>
      <c r="BT89" s="6">
        <v>698.40103062075832</v>
      </c>
      <c r="BU89" s="4">
        <v>10.215443653676916</v>
      </c>
      <c r="BV89" s="4">
        <v>673.40103062075832</v>
      </c>
      <c r="BW89" s="4">
        <v>9.8497710957270392</v>
      </c>
      <c r="BX89" s="7">
        <v>2323.3491555351197</v>
      </c>
      <c r="BY89" s="4">
        <v>33.983401148608529</v>
      </c>
      <c r="BZ89" s="4">
        <v>0.36567255794987674</v>
      </c>
      <c r="CA89" s="22">
        <v>2298.3491555351197</v>
      </c>
      <c r="CB89" s="4">
        <v>33.61772859065865</v>
      </c>
      <c r="CC89" s="96">
        <v>0.77442499270518317</v>
      </c>
      <c r="CD89" s="97">
        <v>2.7160476806516627E-2</v>
      </c>
    </row>
    <row r="90" spans="1:82">
      <c r="A90" s="37" t="s">
        <v>27</v>
      </c>
      <c r="B90" s="37" t="s">
        <v>292</v>
      </c>
      <c r="C90" s="9">
        <v>3615673.0044749998</v>
      </c>
      <c r="D90" s="10">
        <v>92.217257000000004</v>
      </c>
      <c r="E90" s="24">
        <v>284.2</v>
      </c>
      <c r="F90" s="24">
        <v>78.602240758015171</v>
      </c>
      <c r="G90" s="24">
        <v>4540.6000000000004</v>
      </c>
      <c r="H90" s="16">
        <v>1.2558104658192952</v>
      </c>
      <c r="I90" s="24">
        <v>1400.078</v>
      </c>
      <c r="J90" s="16">
        <f t="shared" si="38"/>
        <v>0.38722472919071205</v>
      </c>
      <c r="K90" s="16">
        <f t="shared" si="39"/>
        <v>0.86858573662858318</v>
      </c>
      <c r="L90" s="28">
        <v>11400</v>
      </c>
      <c r="M90" s="29">
        <f t="shared" si="40"/>
        <v>3.1529399881821707</v>
      </c>
      <c r="N90" s="28">
        <v>255</v>
      </c>
      <c r="O90" s="29">
        <f t="shared" si="41"/>
        <v>7.0526289209338025E-2</v>
      </c>
      <c r="P90" s="28">
        <v>63</v>
      </c>
      <c r="Q90" s="14">
        <f t="shared" si="42"/>
        <v>1.7424142039954103E-2</v>
      </c>
      <c r="R90" s="28">
        <v>4</v>
      </c>
      <c r="S90" s="15">
        <f t="shared" si="43"/>
        <v>1.1062947326954985E-3</v>
      </c>
      <c r="T90" s="30">
        <v>0.55263200000000001</v>
      </c>
      <c r="U90" s="31">
        <v>1.568627</v>
      </c>
      <c r="V90" s="102">
        <v>0</v>
      </c>
      <c r="W90" s="102">
        <v>0</v>
      </c>
      <c r="X90" s="82">
        <v>0</v>
      </c>
      <c r="Y90" s="28">
        <v>17</v>
      </c>
      <c r="Z90" s="18">
        <v>4.7019999999999996E-3</v>
      </c>
      <c r="AA90" s="30">
        <v>27.72</v>
      </c>
      <c r="AB90" s="18">
        <v>7.6670000000000002E-3</v>
      </c>
      <c r="AC90" s="28">
        <v>1341</v>
      </c>
      <c r="AD90" s="28">
        <v>3.7100000000000002E-4</v>
      </c>
      <c r="AE90" s="28">
        <v>4085</v>
      </c>
      <c r="AF90" s="28">
        <v>1.1299999999999999E-3</v>
      </c>
      <c r="AG90" s="30">
        <v>14.736651999999999</v>
      </c>
      <c r="AH90" s="30">
        <f t="shared" si="44"/>
        <v>7.8882352941176475</v>
      </c>
      <c r="AI90" s="22">
        <v>2.189441</v>
      </c>
      <c r="AJ90" s="22">
        <f t="shared" si="28"/>
        <v>0.6055417614618912</v>
      </c>
      <c r="AK90" s="22">
        <v>0.98399999999999999</v>
      </c>
      <c r="AL90" s="22">
        <v>0.27214899999999997</v>
      </c>
      <c r="AM90" s="19">
        <v>44.942979000000001</v>
      </c>
      <c r="AN90" s="33">
        <v>59.384251999999996</v>
      </c>
      <c r="AO90" s="33">
        <v>65.844864000000001</v>
      </c>
      <c r="AP90" s="33">
        <f t="shared" si="45"/>
        <v>110.87933548443114</v>
      </c>
      <c r="AQ90" s="21">
        <v>32112.5</v>
      </c>
      <c r="AR90" s="19">
        <v>32.112499</v>
      </c>
      <c r="AS90" s="19">
        <v>8.8814721243473649</v>
      </c>
      <c r="AT90" s="20">
        <v>77</v>
      </c>
      <c r="AU90" s="22">
        <v>21.296173604388347</v>
      </c>
      <c r="AV90" s="22">
        <f t="shared" si="29"/>
        <v>3.2112500000000002</v>
      </c>
      <c r="AW90" s="22">
        <v>0.88814724009210488</v>
      </c>
      <c r="AX90" s="19">
        <f t="shared" si="30"/>
        <v>41.704544155844154</v>
      </c>
      <c r="AY90" s="22">
        <f t="shared" si="31"/>
        <v>4.1704545454545459</v>
      </c>
      <c r="AZ90" s="22">
        <f t="shared" si="32"/>
        <v>44.887501</v>
      </c>
      <c r="BA90" s="22">
        <v>12.41470148004098</v>
      </c>
      <c r="BB90" s="21">
        <f t="shared" si="33"/>
        <v>73.788749999999993</v>
      </c>
      <c r="BC90" s="5">
        <f t="shared" si="34"/>
        <v>2.0408026364296238E-2</v>
      </c>
      <c r="BD90" s="87">
        <v>1730</v>
      </c>
      <c r="BE90" s="83">
        <v>225</v>
      </c>
      <c r="BF90" s="88">
        <v>62.22907871412179</v>
      </c>
      <c r="BG90" s="83">
        <v>1667.7709212858781</v>
      </c>
      <c r="BH90" s="3">
        <v>12.385278251226325</v>
      </c>
      <c r="BI90" s="4">
        <v>7.1591203764314021E-2</v>
      </c>
      <c r="BJ90" s="24">
        <v>622.00022200000001</v>
      </c>
      <c r="BK90" s="24">
        <f t="shared" si="35"/>
        <v>172.02889233350768</v>
      </c>
      <c r="BL90" s="24">
        <v>978.42859199999998</v>
      </c>
      <c r="BM90" s="24">
        <f t="shared" si="36"/>
        <v>270.60759941206823</v>
      </c>
      <c r="BN90" s="24">
        <v>3751.2659910000002</v>
      </c>
      <c r="BO90" s="24">
        <f t="shared" si="37"/>
        <v>1037.5014516957649</v>
      </c>
      <c r="BP90" s="24">
        <v>98.578706999999994</v>
      </c>
      <c r="BQ90" s="24">
        <v>16.581074999999998</v>
      </c>
      <c r="BR90" s="7">
        <v>212</v>
      </c>
      <c r="BS90" s="4">
        <v>58.633620832861425</v>
      </c>
      <c r="BT90" s="6">
        <v>28.228364592799419</v>
      </c>
      <c r="BU90" s="4">
        <v>7.8072227654055268</v>
      </c>
      <c r="BV90" s="4">
        <v>-183.77163540720059</v>
      </c>
      <c r="BW90" s="4">
        <v>-50.826398067455898</v>
      </c>
      <c r="BX90" s="7">
        <v>93.906429348371375</v>
      </c>
      <c r="BY90" s="4">
        <v>25.972047038586307</v>
      </c>
      <c r="BZ90" s="4">
        <v>25.9720470385863</v>
      </c>
      <c r="CA90" s="22">
        <v>-118.09357065162862</v>
      </c>
      <c r="CB90" s="4">
        <v>-32.661573794275114</v>
      </c>
      <c r="CC90" s="96">
        <v>0</v>
      </c>
      <c r="CD90" s="97">
        <v>0</v>
      </c>
    </row>
    <row r="91" spans="1:82">
      <c r="BR91" s="64" t="s">
        <v>1</v>
      </c>
      <c r="BS91" s="61" t="s">
        <v>1</v>
      </c>
    </row>
    <row r="92" spans="1:82">
      <c r="BR92" s="65" t="s">
        <v>1</v>
      </c>
    </row>
    <row r="93" spans="1:82" ht="99.95" customHeight="1">
      <c r="A93" s="169" t="s">
        <v>421</v>
      </c>
      <c r="B93" s="170"/>
    </row>
    <row r="94" spans="1:82">
      <c r="BD94" s="23" t="s">
        <v>1</v>
      </c>
    </row>
  </sheetData>
  <mergeCells count="82">
    <mergeCell ref="A93:B93"/>
    <mergeCell ref="AV6:AW6"/>
    <mergeCell ref="P6:Q6"/>
    <mergeCell ref="R6:S6"/>
    <mergeCell ref="Y6:Z6"/>
    <mergeCell ref="AA6:AB6"/>
    <mergeCell ref="AI6:AJ6"/>
    <mergeCell ref="AK6:AL6"/>
    <mergeCell ref="CC5:CD5"/>
    <mergeCell ref="E6:F6"/>
    <mergeCell ref="G6:H6"/>
    <mergeCell ref="I6:J6"/>
    <mergeCell ref="L6:M6"/>
    <mergeCell ref="N6:O6"/>
    <mergeCell ref="BD5:BG5"/>
    <mergeCell ref="BH5:BI5"/>
    <mergeCell ref="BR5:CB5"/>
    <mergeCell ref="V5:X5"/>
    <mergeCell ref="AC6:AD6"/>
    <mergeCell ref="BJ5:BQ5"/>
    <mergeCell ref="BJ6:BK6"/>
    <mergeCell ref="AZ6:BA6"/>
    <mergeCell ref="AN5:AP5"/>
    <mergeCell ref="BE6:BF6"/>
    <mergeCell ref="BH6:BI6"/>
    <mergeCell ref="AE6:AF6"/>
    <mergeCell ref="AI5:AM5"/>
    <mergeCell ref="BD2:BG2"/>
    <mergeCell ref="BH3:BI3"/>
    <mergeCell ref="BH2:BI2"/>
    <mergeCell ref="BE3:BF3"/>
    <mergeCell ref="Y5:AH5"/>
    <mergeCell ref="E5:K5"/>
    <mergeCell ref="L5:U5"/>
    <mergeCell ref="AI2:AM2"/>
    <mergeCell ref="AI3:AJ3"/>
    <mergeCell ref="AR6:AS6"/>
    <mergeCell ref="AT6:AU6"/>
    <mergeCell ref="AQ5:BC5"/>
    <mergeCell ref="AT3:AU3"/>
    <mergeCell ref="AN2:AP2"/>
    <mergeCell ref="BB6:BC6"/>
    <mergeCell ref="CC2:CD2"/>
    <mergeCell ref="BR3:BS3"/>
    <mergeCell ref="AQ2:BC2"/>
    <mergeCell ref="AR3:AS3"/>
    <mergeCell ref="BR2:CB2"/>
    <mergeCell ref="BB3:BC3"/>
    <mergeCell ref="AV3:AW3"/>
    <mergeCell ref="AZ3:BA3"/>
    <mergeCell ref="BN3:BO3"/>
    <mergeCell ref="BJ2:BQ2"/>
    <mergeCell ref="BT3:BU3"/>
    <mergeCell ref="BL3:BM3"/>
    <mergeCell ref="BJ3:BK3"/>
    <mergeCell ref="CA3:CB3"/>
    <mergeCell ref="BX3:BY3"/>
    <mergeCell ref="BV3:BW3"/>
    <mergeCell ref="A1:B1"/>
    <mergeCell ref="AC3:AD3"/>
    <mergeCell ref="V2:X2"/>
    <mergeCell ref="AK3:AL3"/>
    <mergeCell ref="E2:K2"/>
    <mergeCell ref="L2:U2"/>
    <mergeCell ref="L3:M3"/>
    <mergeCell ref="N3:O3"/>
    <mergeCell ref="P3:Q3"/>
    <mergeCell ref="R3:S3"/>
    <mergeCell ref="E3:F3"/>
    <mergeCell ref="G3:H3"/>
    <mergeCell ref="I3:J3"/>
    <mergeCell ref="Y2:AH2"/>
    <mergeCell ref="Y3:Z3"/>
    <mergeCell ref="AA3:AB3"/>
    <mergeCell ref="AE3:AF3"/>
    <mergeCell ref="BX6:BY6"/>
    <mergeCell ref="CA6:CB6"/>
    <mergeCell ref="BL6:BM6"/>
    <mergeCell ref="BN6:BO6"/>
    <mergeCell ref="BR6:BS6"/>
    <mergeCell ref="BT6:BU6"/>
    <mergeCell ref="BV6:BW6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84"/>
  <sheetViews>
    <sheetView workbookViewId="0"/>
  </sheetViews>
  <sheetFormatPr defaultRowHeight="15"/>
  <cols>
    <col min="23" max="23" width="11.5703125" customWidth="1"/>
  </cols>
  <sheetData>
    <row r="1" spans="1:23">
      <c r="A1" t="s">
        <v>85</v>
      </c>
      <c r="B1" t="s">
        <v>86</v>
      </c>
      <c r="C1" t="s">
        <v>88</v>
      </c>
      <c r="D1" t="s">
        <v>89</v>
      </c>
      <c r="E1" t="s">
        <v>90</v>
      </c>
      <c r="F1" t="s">
        <v>91</v>
      </c>
      <c r="G1" t="s">
        <v>92</v>
      </c>
      <c r="H1" t="s">
        <v>0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  <c r="Q1" t="s">
        <v>101</v>
      </c>
      <c r="R1" t="s">
        <v>102</v>
      </c>
      <c r="S1" t="s">
        <v>103</v>
      </c>
      <c r="T1" t="s">
        <v>104</v>
      </c>
      <c r="U1" t="s">
        <v>105</v>
      </c>
      <c r="V1" t="s">
        <v>106</v>
      </c>
      <c r="W1" t="s">
        <v>107</v>
      </c>
    </row>
    <row r="2" spans="1:23">
      <c r="A2">
        <v>74</v>
      </c>
      <c r="B2" t="s">
        <v>87</v>
      </c>
      <c r="C2">
        <v>168126010000</v>
      </c>
      <c r="D2">
        <v>2785390</v>
      </c>
      <c r="E2" t="s">
        <v>66</v>
      </c>
      <c r="F2" t="s">
        <v>66</v>
      </c>
      <c r="G2">
        <v>1</v>
      </c>
      <c r="H2" t="s">
        <v>66</v>
      </c>
      <c r="I2">
        <v>16812633.709600002</v>
      </c>
      <c r="J2" t="s">
        <v>66</v>
      </c>
      <c r="K2">
        <v>3932.9</v>
      </c>
      <c r="L2">
        <v>3736.1</v>
      </c>
      <c r="M2">
        <v>3623.4</v>
      </c>
      <c r="N2">
        <v>112.7</v>
      </c>
      <c r="O2">
        <v>196.8</v>
      </c>
      <c r="P2">
        <v>190336.5</v>
      </c>
      <c r="Q2">
        <v>44700.1</v>
      </c>
      <c r="R2">
        <v>23307.200000000001</v>
      </c>
      <c r="S2">
        <v>352489.8</v>
      </c>
      <c r="T2">
        <v>610833.5</v>
      </c>
      <c r="U2">
        <v>610833.5</v>
      </c>
      <c r="V2">
        <v>16812633.709600002</v>
      </c>
      <c r="W2">
        <v>3.6332000000000003E-2</v>
      </c>
    </row>
    <row r="3" spans="1:23">
      <c r="A3">
        <v>71</v>
      </c>
      <c r="B3" t="s">
        <v>87</v>
      </c>
      <c r="C3">
        <v>362637980000</v>
      </c>
      <c r="D3">
        <v>5595580</v>
      </c>
      <c r="E3" t="s">
        <v>73</v>
      </c>
      <c r="F3" t="s">
        <v>73</v>
      </c>
      <c r="G3">
        <v>10</v>
      </c>
      <c r="H3" t="s">
        <v>73</v>
      </c>
      <c r="I3">
        <v>36263800.413400002</v>
      </c>
      <c r="J3" t="s">
        <v>73</v>
      </c>
      <c r="K3">
        <v>24689.200000000001</v>
      </c>
      <c r="L3">
        <v>22090</v>
      </c>
      <c r="M3">
        <v>20145.400000000001</v>
      </c>
      <c r="N3">
        <v>1944.6</v>
      </c>
      <c r="O3">
        <v>2599.1999999999998</v>
      </c>
      <c r="P3">
        <v>814629.4</v>
      </c>
      <c r="Q3">
        <v>136504.79999999999</v>
      </c>
      <c r="R3">
        <v>128836.8</v>
      </c>
      <c r="S3">
        <v>2118757.1</v>
      </c>
      <c r="T3">
        <v>3198728.1</v>
      </c>
      <c r="U3">
        <v>3198728.1</v>
      </c>
      <c r="V3">
        <v>36263800.413400002</v>
      </c>
      <c r="W3">
        <v>8.8206999999999994E-2</v>
      </c>
    </row>
    <row r="4" spans="1:23">
      <c r="A4">
        <v>1</v>
      </c>
      <c r="B4" t="s">
        <v>87</v>
      </c>
      <c r="C4">
        <v>404976990000</v>
      </c>
      <c r="D4">
        <v>287108</v>
      </c>
      <c r="E4" t="s">
        <v>74</v>
      </c>
      <c r="F4" t="s">
        <v>74</v>
      </c>
      <c r="G4">
        <v>11</v>
      </c>
      <c r="H4" t="s">
        <v>74</v>
      </c>
      <c r="I4">
        <v>40497749.568599999</v>
      </c>
      <c r="J4" t="s">
        <v>74</v>
      </c>
      <c r="K4">
        <v>22221.4</v>
      </c>
      <c r="L4">
        <v>21801.5</v>
      </c>
      <c r="M4">
        <v>21798.7</v>
      </c>
      <c r="N4">
        <v>2.8</v>
      </c>
      <c r="O4">
        <v>419.9</v>
      </c>
      <c r="P4">
        <v>973383.5</v>
      </c>
      <c r="Q4">
        <v>218573.3</v>
      </c>
      <c r="R4">
        <v>344029</v>
      </c>
      <c r="S4">
        <v>2294665.4</v>
      </c>
      <c r="T4">
        <v>3830651.3</v>
      </c>
      <c r="U4">
        <v>3830651.3</v>
      </c>
      <c r="V4">
        <v>40497749.568599999</v>
      </c>
      <c r="W4">
        <v>9.4589000000000006E-2</v>
      </c>
    </row>
    <row r="5" spans="1:23">
      <c r="A5">
        <v>56</v>
      </c>
      <c r="B5" t="s">
        <v>87</v>
      </c>
      <c r="C5">
        <v>51166102000</v>
      </c>
      <c r="D5">
        <v>2049380</v>
      </c>
      <c r="E5" t="s">
        <v>35</v>
      </c>
      <c r="F5" t="s">
        <v>35</v>
      </c>
      <c r="G5">
        <v>12</v>
      </c>
      <c r="H5" t="s">
        <v>35</v>
      </c>
      <c r="I5">
        <v>5116608.005775</v>
      </c>
      <c r="J5" t="s">
        <v>35</v>
      </c>
      <c r="K5">
        <v>100.7</v>
      </c>
      <c r="L5">
        <v>93.6</v>
      </c>
      <c r="M5">
        <v>75.599999999999994</v>
      </c>
      <c r="N5">
        <v>18</v>
      </c>
      <c r="O5">
        <v>7.1</v>
      </c>
      <c r="P5">
        <v>2422.6</v>
      </c>
      <c r="Q5">
        <v>374.5</v>
      </c>
      <c r="R5">
        <v>594.4</v>
      </c>
      <c r="S5">
        <v>8120</v>
      </c>
      <c r="T5">
        <v>11511.5</v>
      </c>
      <c r="U5">
        <v>11511.5</v>
      </c>
      <c r="V5">
        <v>5116608.0057800002</v>
      </c>
      <c r="W5">
        <v>2.2499999999999998E-3</v>
      </c>
    </row>
    <row r="6" spans="1:23">
      <c r="A6">
        <v>30</v>
      </c>
      <c r="B6" t="s">
        <v>87</v>
      </c>
      <c r="C6">
        <v>27156699000</v>
      </c>
      <c r="D6">
        <v>1313450</v>
      </c>
      <c r="E6" t="s">
        <v>20</v>
      </c>
      <c r="F6" t="s">
        <v>20</v>
      </c>
      <c r="G6">
        <v>14</v>
      </c>
      <c r="H6" t="s">
        <v>20</v>
      </c>
      <c r="I6">
        <v>2715673.8332250002</v>
      </c>
      <c r="J6" t="s">
        <v>20</v>
      </c>
      <c r="K6">
        <v>220.3</v>
      </c>
      <c r="L6">
        <v>216.2</v>
      </c>
      <c r="M6">
        <v>216.1</v>
      </c>
      <c r="N6">
        <v>0.1</v>
      </c>
      <c r="O6">
        <v>4.0999999999999996</v>
      </c>
      <c r="P6">
        <v>17662.8</v>
      </c>
      <c r="Q6">
        <v>2726.3</v>
      </c>
      <c r="R6">
        <v>1232</v>
      </c>
      <c r="S6">
        <v>11288</v>
      </c>
      <c r="T6">
        <v>32909.199999999997</v>
      </c>
      <c r="U6">
        <v>32909.199999999997</v>
      </c>
      <c r="V6">
        <v>2715673.83323</v>
      </c>
      <c r="W6">
        <v>1.2118E-2</v>
      </c>
    </row>
    <row r="7" spans="1:23">
      <c r="A7">
        <v>17</v>
      </c>
      <c r="B7" t="s">
        <v>87</v>
      </c>
      <c r="C7">
        <v>34920399000</v>
      </c>
      <c r="D7">
        <v>1441810</v>
      </c>
      <c r="E7" t="s">
        <v>25</v>
      </c>
      <c r="F7" t="s">
        <v>25</v>
      </c>
      <c r="G7">
        <v>15</v>
      </c>
      <c r="H7" t="s">
        <v>25</v>
      </c>
      <c r="I7">
        <v>3492037.5537749999</v>
      </c>
      <c r="J7" t="s">
        <v>25</v>
      </c>
      <c r="K7">
        <v>1158.4000000000001</v>
      </c>
      <c r="L7">
        <v>1126.7</v>
      </c>
      <c r="M7">
        <v>1126.5999999999999</v>
      </c>
      <c r="N7">
        <v>0.1</v>
      </c>
      <c r="O7">
        <v>31.7</v>
      </c>
      <c r="P7">
        <v>84039.9</v>
      </c>
      <c r="Q7">
        <v>18571.2</v>
      </c>
      <c r="R7">
        <v>8355.6</v>
      </c>
      <c r="S7">
        <v>82082.5</v>
      </c>
      <c r="T7">
        <v>193049.2</v>
      </c>
      <c r="U7">
        <v>193049.2</v>
      </c>
      <c r="V7">
        <v>3492037.5537700001</v>
      </c>
      <c r="W7">
        <v>5.5282999999999999E-2</v>
      </c>
    </row>
    <row r="8" spans="1:23">
      <c r="A8">
        <v>23</v>
      </c>
      <c r="B8" t="s">
        <v>87</v>
      </c>
      <c r="C8">
        <v>29138201000</v>
      </c>
      <c r="D8">
        <v>1415010</v>
      </c>
      <c r="E8" t="s">
        <v>21</v>
      </c>
      <c r="F8" t="s">
        <v>21</v>
      </c>
      <c r="G8">
        <v>17</v>
      </c>
      <c r="H8" t="s">
        <v>21</v>
      </c>
      <c r="I8">
        <v>2913819.3576500001</v>
      </c>
      <c r="J8" t="s">
        <v>21</v>
      </c>
      <c r="K8">
        <v>1410.5</v>
      </c>
      <c r="L8">
        <v>1338.4</v>
      </c>
      <c r="M8">
        <v>1338.4</v>
      </c>
      <c r="N8">
        <v>0</v>
      </c>
      <c r="O8">
        <v>72.099999999999994</v>
      </c>
      <c r="P8">
        <v>89269.4</v>
      </c>
      <c r="Q8">
        <v>20461.099999999999</v>
      </c>
      <c r="R8">
        <v>10184.5</v>
      </c>
      <c r="S8">
        <v>99823.8</v>
      </c>
      <c r="T8">
        <v>219738.8</v>
      </c>
      <c r="U8">
        <v>219738.8</v>
      </c>
      <c r="V8">
        <v>2913819.3576500001</v>
      </c>
      <c r="W8">
        <v>7.5412999999999994E-2</v>
      </c>
    </row>
    <row r="9" spans="1:23">
      <c r="A9">
        <v>44</v>
      </c>
      <c r="B9" t="s">
        <v>87</v>
      </c>
      <c r="C9">
        <v>112861000000</v>
      </c>
      <c r="D9">
        <v>2259240</v>
      </c>
      <c r="E9" t="s">
        <v>56</v>
      </c>
      <c r="F9" t="s">
        <v>56</v>
      </c>
      <c r="G9">
        <v>18</v>
      </c>
      <c r="H9" t="s">
        <v>56</v>
      </c>
      <c r="I9">
        <v>11286091.642899999</v>
      </c>
      <c r="J9" t="s">
        <v>56</v>
      </c>
      <c r="K9">
        <v>546.4</v>
      </c>
      <c r="L9">
        <v>459.1</v>
      </c>
      <c r="M9">
        <v>435.4</v>
      </c>
      <c r="N9">
        <v>23.7</v>
      </c>
      <c r="O9">
        <v>87.3</v>
      </c>
      <c r="P9">
        <v>15232.4</v>
      </c>
      <c r="Q9">
        <v>2494.5</v>
      </c>
      <c r="R9">
        <v>2722</v>
      </c>
      <c r="S9">
        <v>28775.599999999999</v>
      </c>
      <c r="T9">
        <v>49224.5</v>
      </c>
      <c r="U9">
        <v>49224.5</v>
      </c>
      <c r="V9">
        <v>11286091.642899999</v>
      </c>
      <c r="W9">
        <v>4.3620000000000004E-3</v>
      </c>
    </row>
    <row r="10" spans="1:23">
      <c r="A10">
        <v>12</v>
      </c>
      <c r="B10" t="s">
        <v>87</v>
      </c>
      <c r="C10">
        <v>145444000000</v>
      </c>
      <c r="D10">
        <v>3293500</v>
      </c>
      <c r="E10" t="s">
        <v>62</v>
      </c>
      <c r="F10" t="s">
        <v>62</v>
      </c>
      <c r="G10">
        <v>19</v>
      </c>
      <c r="H10" t="s">
        <v>62</v>
      </c>
      <c r="I10">
        <v>14544351.025025001</v>
      </c>
      <c r="J10" t="s">
        <v>62</v>
      </c>
      <c r="K10">
        <v>10162.200000000001</v>
      </c>
      <c r="L10">
        <v>9891.5</v>
      </c>
      <c r="M10">
        <v>9891.5</v>
      </c>
      <c r="N10">
        <v>0</v>
      </c>
      <c r="O10">
        <v>270.7</v>
      </c>
      <c r="P10">
        <v>595444.19999999995</v>
      </c>
      <c r="Q10">
        <v>144870.9</v>
      </c>
      <c r="R10">
        <v>127814.3</v>
      </c>
      <c r="S10">
        <v>641816.4</v>
      </c>
      <c r="T10">
        <v>1509945.8</v>
      </c>
      <c r="U10">
        <v>1509945.8</v>
      </c>
      <c r="V10">
        <v>14544351.025</v>
      </c>
      <c r="W10">
        <v>0.10381700000000001</v>
      </c>
    </row>
    <row r="11" spans="1:23">
      <c r="A11">
        <v>34</v>
      </c>
      <c r="B11" t="s">
        <v>87</v>
      </c>
      <c r="C11">
        <v>52206801000</v>
      </c>
      <c r="D11">
        <v>1630490</v>
      </c>
      <c r="E11" t="s">
        <v>36</v>
      </c>
      <c r="F11" t="s">
        <v>36</v>
      </c>
      <c r="G11">
        <v>20</v>
      </c>
      <c r="H11" t="s">
        <v>36</v>
      </c>
      <c r="I11">
        <v>5220678.1722250003</v>
      </c>
      <c r="J11" t="s">
        <v>36</v>
      </c>
      <c r="K11">
        <v>372.9</v>
      </c>
      <c r="L11">
        <v>340.3</v>
      </c>
      <c r="M11">
        <v>337.2</v>
      </c>
      <c r="N11">
        <v>3.1</v>
      </c>
      <c r="O11">
        <v>32.6</v>
      </c>
      <c r="P11">
        <v>25530</v>
      </c>
      <c r="Q11">
        <v>4897.7</v>
      </c>
      <c r="R11">
        <v>2149.5</v>
      </c>
      <c r="S11">
        <v>20032</v>
      </c>
      <c r="T11">
        <v>52609.2</v>
      </c>
      <c r="U11">
        <v>52609.2</v>
      </c>
      <c r="V11">
        <v>5220678.1722299997</v>
      </c>
      <c r="W11">
        <v>1.0076999999999999E-2</v>
      </c>
    </row>
    <row r="12" spans="1:23">
      <c r="A12">
        <v>81</v>
      </c>
      <c r="B12" t="s">
        <v>87</v>
      </c>
      <c r="C12">
        <v>2563670000</v>
      </c>
      <c r="D12">
        <v>0</v>
      </c>
      <c r="E12" t="s">
        <v>123</v>
      </c>
      <c r="F12" t="s">
        <v>123</v>
      </c>
      <c r="G12">
        <v>45</v>
      </c>
      <c r="H12" t="s">
        <v>10</v>
      </c>
      <c r="I12">
        <v>256366.783471</v>
      </c>
      <c r="J12" t="s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256366.783471</v>
      </c>
      <c r="W12">
        <v>0</v>
      </c>
    </row>
    <row r="13" spans="1:23">
      <c r="A13">
        <v>8</v>
      </c>
      <c r="B13" t="s">
        <v>87</v>
      </c>
      <c r="C13">
        <v>1420830000</v>
      </c>
      <c r="D13">
        <v>464754</v>
      </c>
      <c r="E13" t="s">
        <v>108</v>
      </c>
      <c r="F13" t="s">
        <v>1</v>
      </c>
      <c r="G13">
        <v>40</v>
      </c>
      <c r="H13" t="s">
        <v>2</v>
      </c>
      <c r="I13">
        <v>142083.00752499999</v>
      </c>
      <c r="J13" t="s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142083.00752499999</v>
      </c>
      <c r="W13">
        <v>0</v>
      </c>
    </row>
    <row r="14" spans="1:23">
      <c r="A14">
        <v>77</v>
      </c>
      <c r="B14" t="s">
        <v>87</v>
      </c>
      <c r="C14">
        <v>35776700000</v>
      </c>
      <c r="D14">
        <v>1237160</v>
      </c>
      <c r="E14" t="s">
        <v>26</v>
      </c>
      <c r="F14" t="s">
        <v>26</v>
      </c>
      <c r="G14">
        <v>99</v>
      </c>
      <c r="H14" t="s">
        <v>26</v>
      </c>
      <c r="I14">
        <v>3577668.3472500001</v>
      </c>
      <c r="J14" t="s">
        <v>26</v>
      </c>
      <c r="K14">
        <v>1628.3</v>
      </c>
      <c r="L14">
        <v>1572.6</v>
      </c>
      <c r="M14">
        <v>1572.3</v>
      </c>
      <c r="N14">
        <v>0.3</v>
      </c>
      <c r="O14">
        <v>55.7</v>
      </c>
      <c r="P14">
        <v>75351.100000000006</v>
      </c>
      <c r="Q14">
        <v>11582</v>
      </c>
      <c r="R14">
        <v>8526.6</v>
      </c>
      <c r="S14">
        <v>170190.2</v>
      </c>
      <c r="T14">
        <v>265649.90000000002</v>
      </c>
      <c r="U14">
        <v>265649.90000000002</v>
      </c>
      <c r="V14">
        <v>3577668.3472500001</v>
      </c>
      <c r="W14">
        <v>7.4251999999999999E-2</v>
      </c>
    </row>
    <row r="15" spans="1:23">
      <c r="A15">
        <v>70</v>
      </c>
      <c r="B15" t="s">
        <v>87</v>
      </c>
      <c r="C15">
        <v>432350000000</v>
      </c>
      <c r="D15">
        <v>6459740</v>
      </c>
      <c r="E15" t="s">
        <v>76</v>
      </c>
      <c r="F15" t="s">
        <v>76</v>
      </c>
      <c r="G15">
        <v>76</v>
      </c>
      <c r="H15" t="s">
        <v>76</v>
      </c>
      <c r="I15">
        <v>43234963.582649998</v>
      </c>
      <c r="J15" t="s">
        <v>76</v>
      </c>
      <c r="K15">
        <v>26334.799999999999</v>
      </c>
      <c r="L15">
        <v>25401.200000000001</v>
      </c>
      <c r="M15">
        <v>22572.2</v>
      </c>
      <c r="N15">
        <v>2829</v>
      </c>
      <c r="O15">
        <v>933.6</v>
      </c>
      <c r="P15">
        <v>961417.2</v>
      </c>
      <c r="Q15">
        <v>191462.6</v>
      </c>
      <c r="R15">
        <v>151158.39999999999</v>
      </c>
      <c r="S15">
        <v>2611654</v>
      </c>
      <c r="T15">
        <v>3915692.2</v>
      </c>
      <c r="U15">
        <v>3915692.2</v>
      </c>
      <c r="V15">
        <v>43234963.582599998</v>
      </c>
      <c r="W15">
        <v>9.0567999999999996E-2</v>
      </c>
    </row>
    <row r="16" spans="1:23">
      <c r="A16">
        <v>26</v>
      </c>
      <c r="B16" t="s">
        <v>87</v>
      </c>
      <c r="C16">
        <v>21633901000</v>
      </c>
      <c r="D16">
        <v>1189620</v>
      </c>
      <c r="E16" t="s">
        <v>14</v>
      </c>
      <c r="F16" t="s">
        <v>14</v>
      </c>
      <c r="G16">
        <v>24</v>
      </c>
      <c r="H16" t="s">
        <v>14</v>
      </c>
      <c r="I16">
        <v>2163386.5263499999</v>
      </c>
      <c r="J16" t="s">
        <v>14</v>
      </c>
      <c r="K16">
        <v>992.2</v>
      </c>
      <c r="L16">
        <v>961</v>
      </c>
      <c r="M16">
        <v>960.5</v>
      </c>
      <c r="N16">
        <v>0.5</v>
      </c>
      <c r="O16">
        <v>31.2</v>
      </c>
      <c r="P16">
        <v>62239.3</v>
      </c>
      <c r="Q16">
        <v>13950.5</v>
      </c>
      <c r="R16">
        <v>7303.8</v>
      </c>
      <c r="S16">
        <v>73826.5</v>
      </c>
      <c r="T16">
        <v>157320.1</v>
      </c>
      <c r="U16">
        <v>157320.1</v>
      </c>
      <c r="V16">
        <v>2163386.5263499999</v>
      </c>
      <c r="W16">
        <v>7.2719000000000006E-2</v>
      </c>
    </row>
    <row r="17" spans="1:23">
      <c r="A17">
        <v>82</v>
      </c>
      <c r="B17" t="s">
        <v>87</v>
      </c>
      <c r="C17">
        <v>3623650000</v>
      </c>
      <c r="D17">
        <v>975348</v>
      </c>
      <c r="E17" t="s">
        <v>9</v>
      </c>
      <c r="F17" t="s">
        <v>124</v>
      </c>
      <c r="G17">
        <v>961</v>
      </c>
      <c r="H17" t="s">
        <v>9</v>
      </c>
      <c r="I17">
        <v>362365.32647999999</v>
      </c>
      <c r="J17" t="s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11627.3</v>
      </c>
      <c r="V17">
        <v>362365.32647999999</v>
      </c>
      <c r="W17">
        <v>0</v>
      </c>
    </row>
    <row r="18" spans="1:23">
      <c r="A18">
        <v>60</v>
      </c>
      <c r="B18" t="s">
        <v>87</v>
      </c>
      <c r="C18">
        <v>774991970000</v>
      </c>
      <c r="D18">
        <v>10613400</v>
      </c>
      <c r="E18" t="s">
        <v>81</v>
      </c>
      <c r="F18" t="s">
        <v>81</v>
      </c>
      <c r="G18">
        <v>25</v>
      </c>
      <c r="H18" t="s">
        <v>81</v>
      </c>
      <c r="I18">
        <v>77499218.247299999</v>
      </c>
      <c r="J18" t="s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8195900.5999999996</v>
      </c>
      <c r="V18">
        <v>77499218.247299999</v>
      </c>
      <c r="W18">
        <v>0</v>
      </c>
    </row>
    <row r="19" spans="1:23">
      <c r="A19">
        <v>63</v>
      </c>
      <c r="B19" t="s">
        <v>87</v>
      </c>
      <c r="C19">
        <v>12455100000</v>
      </c>
      <c r="D19">
        <v>708767</v>
      </c>
      <c r="E19" t="s">
        <v>118</v>
      </c>
      <c r="F19" t="s">
        <v>118</v>
      </c>
      <c r="G19">
        <v>83</v>
      </c>
      <c r="H19" t="s">
        <v>6</v>
      </c>
      <c r="I19">
        <v>1245510.24755</v>
      </c>
      <c r="J19" t="s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28250.9</v>
      </c>
      <c r="V19">
        <v>1245510.24755</v>
      </c>
      <c r="W19">
        <v>0</v>
      </c>
    </row>
    <row r="20" spans="1:23">
      <c r="A20">
        <v>80</v>
      </c>
      <c r="B20" t="s">
        <v>87</v>
      </c>
      <c r="C20">
        <v>13549800000</v>
      </c>
      <c r="D20">
        <v>10.417</v>
      </c>
      <c r="E20" t="s">
        <v>8</v>
      </c>
      <c r="F20" t="s">
        <v>8</v>
      </c>
      <c r="G20">
        <v>27</v>
      </c>
      <c r="H20" t="s">
        <v>8</v>
      </c>
      <c r="I20">
        <v>1354983.0994849999</v>
      </c>
      <c r="J20" t="s">
        <v>8</v>
      </c>
      <c r="K20">
        <v>243.8</v>
      </c>
      <c r="L20">
        <v>236.5</v>
      </c>
      <c r="M20">
        <v>236.5</v>
      </c>
      <c r="N20">
        <v>0</v>
      </c>
      <c r="O20">
        <v>7.3</v>
      </c>
      <c r="P20">
        <v>18368.099999999999</v>
      </c>
      <c r="Q20">
        <v>3402</v>
      </c>
      <c r="R20">
        <v>1682.2</v>
      </c>
      <c r="S20">
        <v>16338.1</v>
      </c>
      <c r="T20">
        <v>39790.5</v>
      </c>
      <c r="U20">
        <v>39790.5</v>
      </c>
      <c r="V20">
        <v>1354983.0994899999</v>
      </c>
      <c r="W20">
        <v>2.9366E-2</v>
      </c>
    </row>
    <row r="21" spans="1:23">
      <c r="A21">
        <v>21</v>
      </c>
      <c r="B21" t="s">
        <v>87</v>
      </c>
      <c r="C21">
        <v>29801001000</v>
      </c>
      <c r="D21">
        <v>1421220</v>
      </c>
      <c r="E21" t="s">
        <v>22</v>
      </c>
      <c r="F21" t="s">
        <v>22</v>
      </c>
      <c r="G21">
        <v>29</v>
      </c>
      <c r="H21" t="s">
        <v>22</v>
      </c>
      <c r="I21">
        <v>2980101.435509</v>
      </c>
      <c r="J21" t="s">
        <v>22</v>
      </c>
      <c r="K21">
        <v>1221.9000000000001</v>
      </c>
      <c r="L21">
        <v>1201</v>
      </c>
      <c r="M21">
        <v>1201</v>
      </c>
      <c r="N21">
        <v>0</v>
      </c>
      <c r="O21">
        <v>20.9</v>
      </c>
      <c r="P21">
        <v>90563.199999999997</v>
      </c>
      <c r="Q21">
        <v>17955.2</v>
      </c>
      <c r="R21">
        <v>8326.7999999999993</v>
      </c>
      <c r="S21">
        <v>92240.3</v>
      </c>
      <c r="T21">
        <v>209085.5</v>
      </c>
      <c r="U21">
        <v>209085.5</v>
      </c>
      <c r="V21">
        <v>2980101.4355100002</v>
      </c>
      <c r="W21">
        <v>7.0161000000000001E-2</v>
      </c>
    </row>
    <row r="22" spans="1:23">
      <c r="A22">
        <v>14</v>
      </c>
      <c r="B22" t="s">
        <v>87</v>
      </c>
      <c r="C22">
        <v>464892990000</v>
      </c>
      <c r="D22">
        <v>5377.46</v>
      </c>
      <c r="E22" t="s">
        <v>78</v>
      </c>
      <c r="F22" t="s">
        <v>78</v>
      </c>
      <c r="G22">
        <v>30</v>
      </c>
      <c r="H22" t="s">
        <v>78</v>
      </c>
      <c r="I22">
        <v>46489333.260300003</v>
      </c>
      <c r="J22" t="s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1017077.8</v>
      </c>
      <c r="V22">
        <v>46489333.260300003</v>
      </c>
      <c r="W22">
        <v>0</v>
      </c>
    </row>
    <row r="23" spans="1:23">
      <c r="A23">
        <v>57</v>
      </c>
      <c r="B23" t="s">
        <v>87</v>
      </c>
      <c r="C23">
        <v>14278500000</v>
      </c>
      <c r="D23">
        <v>804882</v>
      </c>
      <c r="E23" t="s">
        <v>117</v>
      </c>
      <c r="F23" t="s">
        <v>117</v>
      </c>
      <c r="G23">
        <v>91</v>
      </c>
      <c r="H23" t="s">
        <v>5</v>
      </c>
      <c r="I23">
        <v>1427851.0158249999</v>
      </c>
      <c r="J23" t="s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64260.1</v>
      </c>
      <c r="V23">
        <v>1427851.0158299999</v>
      </c>
      <c r="W23">
        <v>0</v>
      </c>
    </row>
    <row r="24" spans="1:23">
      <c r="A24">
        <v>72</v>
      </c>
      <c r="B24" t="s">
        <v>87</v>
      </c>
      <c r="C24">
        <v>95796797000</v>
      </c>
      <c r="D24">
        <v>2371690</v>
      </c>
      <c r="E24" t="s">
        <v>53</v>
      </c>
      <c r="F24" t="s">
        <v>53</v>
      </c>
      <c r="G24">
        <v>32</v>
      </c>
      <c r="H24" t="s">
        <v>53</v>
      </c>
      <c r="I24">
        <v>9579684.3642999995</v>
      </c>
      <c r="J24" t="s">
        <v>53</v>
      </c>
      <c r="K24">
        <v>5186.7</v>
      </c>
      <c r="L24">
        <v>5054.5</v>
      </c>
      <c r="M24">
        <v>5043</v>
      </c>
      <c r="N24">
        <v>11.5</v>
      </c>
      <c r="O24">
        <v>132.19999999999999</v>
      </c>
      <c r="P24">
        <v>221143.3</v>
      </c>
      <c r="Q24">
        <v>43475.3</v>
      </c>
      <c r="R24">
        <v>29323.8</v>
      </c>
      <c r="S24">
        <v>475429.7</v>
      </c>
      <c r="T24">
        <v>769372.1</v>
      </c>
      <c r="U24">
        <v>769372.1</v>
      </c>
      <c r="V24">
        <v>9579684.3642999995</v>
      </c>
      <c r="W24">
        <v>8.0312999999999996E-2</v>
      </c>
    </row>
    <row r="25" spans="1:23">
      <c r="A25">
        <v>28</v>
      </c>
      <c r="B25" t="s">
        <v>87</v>
      </c>
      <c r="C25">
        <v>120598000000</v>
      </c>
      <c r="D25">
        <v>3431780</v>
      </c>
      <c r="E25" t="s">
        <v>57</v>
      </c>
      <c r="F25" t="s">
        <v>57</v>
      </c>
      <c r="G25">
        <v>33</v>
      </c>
      <c r="H25" t="s">
        <v>57</v>
      </c>
      <c r="I25">
        <v>12059758.227125</v>
      </c>
      <c r="J25" t="s">
        <v>57</v>
      </c>
      <c r="K25">
        <v>7785.9</v>
      </c>
      <c r="L25">
        <v>7548.6</v>
      </c>
      <c r="M25">
        <v>7545.9</v>
      </c>
      <c r="N25">
        <v>2.7</v>
      </c>
      <c r="O25">
        <v>237.3</v>
      </c>
      <c r="P25">
        <v>435468.6</v>
      </c>
      <c r="Q25">
        <v>110766.1</v>
      </c>
      <c r="R25">
        <v>95599.1</v>
      </c>
      <c r="S25">
        <v>489118.9</v>
      </c>
      <c r="T25">
        <v>1130952.8</v>
      </c>
      <c r="U25">
        <v>1130952.8</v>
      </c>
      <c r="V25">
        <v>12059758.2271</v>
      </c>
      <c r="W25">
        <v>9.3779000000000001E-2</v>
      </c>
    </row>
    <row r="26" spans="1:23">
      <c r="A26">
        <v>22</v>
      </c>
      <c r="B26" t="s">
        <v>87</v>
      </c>
      <c r="C26">
        <v>60248101000</v>
      </c>
      <c r="D26">
        <v>2050280</v>
      </c>
      <c r="E26" t="s">
        <v>40</v>
      </c>
      <c r="F26" t="s">
        <v>40</v>
      </c>
      <c r="G26">
        <v>34</v>
      </c>
      <c r="H26" t="s">
        <v>40</v>
      </c>
      <c r="I26">
        <v>6024805.06745</v>
      </c>
      <c r="J26" t="s">
        <v>40</v>
      </c>
      <c r="K26">
        <v>4493.1000000000004</v>
      </c>
      <c r="L26">
        <v>4397</v>
      </c>
      <c r="M26">
        <v>4397</v>
      </c>
      <c r="N26">
        <v>0</v>
      </c>
      <c r="O26">
        <v>96.1</v>
      </c>
      <c r="P26">
        <v>270789</v>
      </c>
      <c r="Q26">
        <v>61106.6</v>
      </c>
      <c r="R26">
        <v>33330.800000000003</v>
      </c>
      <c r="S26">
        <v>338609.3</v>
      </c>
      <c r="T26">
        <v>703835.7</v>
      </c>
      <c r="U26">
        <v>703835.7</v>
      </c>
      <c r="V26">
        <v>6024805.06745</v>
      </c>
      <c r="W26">
        <v>0.116823</v>
      </c>
    </row>
    <row r="27" spans="1:23">
      <c r="A27">
        <v>48</v>
      </c>
      <c r="B27" t="s">
        <v>87</v>
      </c>
      <c r="C27">
        <v>75619901000</v>
      </c>
      <c r="D27">
        <v>3204950</v>
      </c>
      <c r="E27" t="s">
        <v>46</v>
      </c>
      <c r="F27" t="s">
        <v>46</v>
      </c>
      <c r="G27">
        <v>3</v>
      </c>
      <c r="H27" t="s">
        <v>46</v>
      </c>
      <c r="I27">
        <v>7561994.4820750002</v>
      </c>
      <c r="J27" t="s">
        <v>46</v>
      </c>
      <c r="K27">
        <v>1201.2</v>
      </c>
      <c r="L27">
        <v>1195.2</v>
      </c>
      <c r="M27">
        <v>1193.7</v>
      </c>
      <c r="N27">
        <v>1.5</v>
      </c>
      <c r="O27">
        <v>6</v>
      </c>
      <c r="P27">
        <v>110199.8</v>
      </c>
      <c r="Q27">
        <v>17049.599999999999</v>
      </c>
      <c r="R27">
        <v>6550.6</v>
      </c>
      <c r="S27">
        <v>61312.3</v>
      </c>
      <c r="T27">
        <v>195112.3</v>
      </c>
      <c r="U27">
        <v>195112.3</v>
      </c>
      <c r="V27">
        <v>7561994.4820800005</v>
      </c>
      <c r="W27">
        <v>2.5801999999999999E-2</v>
      </c>
    </row>
    <row r="28" spans="1:23">
      <c r="A28">
        <v>5</v>
      </c>
      <c r="B28" t="s">
        <v>87</v>
      </c>
      <c r="C28">
        <v>2326190100000</v>
      </c>
      <c r="D28">
        <v>71327.702999999994</v>
      </c>
      <c r="E28" t="s">
        <v>83</v>
      </c>
      <c r="F28" t="s">
        <v>83</v>
      </c>
      <c r="G28">
        <v>4</v>
      </c>
      <c r="H28" t="s">
        <v>83</v>
      </c>
      <c r="I28">
        <v>232618653.37</v>
      </c>
      <c r="J28" t="s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12054597.5</v>
      </c>
      <c r="V28">
        <v>232618653.37</v>
      </c>
      <c r="W28">
        <v>0</v>
      </c>
    </row>
    <row r="29" spans="1:23">
      <c r="A29">
        <v>61</v>
      </c>
      <c r="B29" t="s">
        <v>87</v>
      </c>
      <c r="C29">
        <v>71695704000</v>
      </c>
      <c r="D29">
        <v>1866070</v>
      </c>
      <c r="E29" t="s">
        <v>45</v>
      </c>
      <c r="F29" t="s">
        <v>45</v>
      </c>
      <c r="G29">
        <v>37</v>
      </c>
      <c r="H29" t="s">
        <v>45</v>
      </c>
      <c r="I29">
        <v>7169565.9301000005</v>
      </c>
      <c r="J29" t="s">
        <v>45</v>
      </c>
      <c r="K29">
        <v>1611.7</v>
      </c>
      <c r="L29">
        <v>1510.5</v>
      </c>
      <c r="M29">
        <v>1491.1</v>
      </c>
      <c r="N29">
        <v>19.399999999999999</v>
      </c>
      <c r="O29">
        <v>101.2</v>
      </c>
      <c r="P29">
        <v>76316</v>
      </c>
      <c r="Q29">
        <v>15277</v>
      </c>
      <c r="R29">
        <v>9889.2999999999993</v>
      </c>
      <c r="S29">
        <v>120648.9</v>
      </c>
      <c r="T29">
        <v>222131.20000000001</v>
      </c>
      <c r="U29">
        <v>222131.20000000001</v>
      </c>
      <c r="V29">
        <v>7169565.9301000005</v>
      </c>
      <c r="W29">
        <v>3.0983E-2</v>
      </c>
    </row>
    <row r="30" spans="1:23">
      <c r="A30">
        <v>27</v>
      </c>
      <c r="B30" t="s">
        <v>87</v>
      </c>
      <c r="C30">
        <v>30003900000</v>
      </c>
      <c r="D30">
        <v>1362410</v>
      </c>
      <c r="E30" t="s">
        <v>23</v>
      </c>
      <c r="F30" t="s">
        <v>23</v>
      </c>
      <c r="G30">
        <v>38</v>
      </c>
      <c r="H30" t="s">
        <v>23</v>
      </c>
      <c r="I30">
        <v>3000392.55</v>
      </c>
      <c r="J30" t="s">
        <v>23</v>
      </c>
      <c r="K30">
        <v>224</v>
      </c>
      <c r="L30">
        <v>219.6</v>
      </c>
      <c r="M30">
        <v>218.6</v>
      </c>
      <c r="N30">
        <v>1</v>
      </c>
      <c r="O30">
        <v>4.4000000000000004</v>
      </c>
      <c r="P30">
        <v>16417.5</v>
      </c>
      <c r="Q30">
        <v>2864.2</v>
      </c>
      <c r="R30">
        <v>1294.2</v>
      </c>
      <c r="S30">
        <v>12559.5</v>
      </c>
      <c r="T30">
        <v>33135.4</v>
      </c>
      <c r="U30">
        <v>33135.4</v>
      </c>
      <c r="V30">
        <v>3000392.55</v>
      </c>
      <c r="W30">
        <v>1.1044E-2</v>
      </c>
    </row>
    <row r="31" spans="1:23">
      <c r="A31">
        <v>6</v>
      </c>
      <c r="B31" t="s">
        <v>87</v>
      </c>
      <c r="C31">
        <v>84394000000</v>
      </c>
      <c r="D31">
        <v>24213.800999999999</v>
      </c>
      <c r="E31" t="s">
        <v>48</v>
      </c>
      <c r="F31" t="s">
        <v>48</v>
      </c>
      <c r="G31">
        <v>41</v>
      </c>
      <c r="H31" t="s">
        <v>48</v>
      </c>
      <c r="I31">
        <v>8439395.8493750002</v>
      </c>
      <c r="J31" t="s">
        <v>48</v>
      </c>
      <c r="K31">
        <v>4736.3999999999996</v>
      </c>
      <c r="L31">
        <v>4559.1000000000004</v>
      </c>
      <c r="M31">
        <v>4559.1000000000004</v>
      </c>
      <c r="N31">
        <v>0</v>
      </c>
      <c r="O31">
        <v>177.3</v>
      </c>
      <c r="P31">
        <v>291633.3</v>
      </c>
      <c r="Q31">
        <v>72207.8</v>
      </c>
      <c r="R31">
        <v>36906.300000000003</v>
      </c>
      <c r="S31">
        <v>347147.3</v>
      </c>
      <c r="T31">
        <v>747894.8</v>
      </c>
      <c r="U31">
        <v>747894.8</v>
      </c>
      <c r="V31">
        <v>8439395.8493799996</v>
      </c>
      <c r="W31">
        <v>8.8619000000000003E-2</v>
      </c>
    </row>
    <row r="32" spans="1:23">
      <c r="A32">
        <v>32</v>
      </c>
      <c r="B32" t="s">
        <v>87</v>
      </c>
      <c r="C32">
        <v>24070400000</v>
      </c>
      <c r="D32">
        <v>1198900</v>
      </c>
      <c r="E32" t="s">
        <v>16</v>
      </c>
      <c r="F32" t="s">
        <v>16</v>
      </c>
      <c r="G32">
        <v>42</v>
      </c>
      <c r="H32" t="s">
        <v>16</v>
      </c>
      <c r="I32">
        <v>2407036.3098499998</v>
      </c>
      <c r="J32" t="s">
        <v>16</v>
      </c>
      <c r="K32">
        <v>168.4</v>
      </c>
      <c r="L32">
        <v>154.6</v>
      </c>
      <c r="M32">
        <v>154.1</v>
      </c>
      <c r="N32">
        <v>0.5</v>
      </c>
      <c r="O32">
        <v>13.8</v>
      </c>
      <c r="P32">
        <v>12667.3</v>
      </c>
      <c r="Q32">
        <v>2508.9</v>
      </c>
      <c r="R32">
        <v>1033.5999999999999</v>
      </c>
      <c r="S32">
        <v>9756.7000000000007</v>
      </c>
      <c r="T32">
        <v>25966.5</v>
      </c>
      <c r="U32">
        <v>25966.5</v>
      </c>
      <c r="V32">
        <v>2407036.3098499998</v>
      </c>
      <c r="W32">
        <v>1.0788000000000001E-2</v>
      </c>
    </row>
    <row r="33" spans="1:23">
      <c r="A33">
        <v>18</v>
      </c>
      <c r="B33" t="s">
        <v>87</v>
      </c>
      <c r="C33">
        <v>462749990000</v>
      </c>
      <c r="D33">
        <v>6108870</v>
      </c>
      <c r="E33" t="s">
        <v>77</v>
      </c>
      <c r="F33" t="s">
        <v>77</v>
      </c>
      <c r="G33">
        <v>44</v>
      </c>
      <c r="H33" t="s">
        <v>77</v>
      </c>
      <c r="I33">
        <v>46274962.991750002</v>
      </c>
      <c r="J33" t="s">
        <v>77</v>
      </c>
      <c r="K33">
        <v>26750.7</v>
      </c>
      <c r="L33">
        <v>16720.7</v>
      </c>
      <c r="M33">
        <v>6960.3</v>
      </c>
      <c r="N33">
        <v>9760.4</v>
      </c>
      <c r="O33">
        <v>10030</v>
      </c>
      <c r="P33">
        <v>257223.1</v>
      </c>
      <c r="Q33">
        <v>48033.599999999999</v>
      </c>
      <c r="R33">
        <v>69666.899999999994</v>
      </c>
      <c r="S33">
        <v>2130535.7000000002</v>
      </c>
      <c r="T33">
        <v>2505459.2999999998</v>
      </c>
      <c r="U33">
        <v>2505459.2999999998</v>
      </c>
      <c r="V33">
        <v>46274962.991800003</v>
      </c>
      <c r="W33">
        <v>5.4142999999999997E-2</v>
      </c>
    </row>
    <row r="34" spans="1:23">
      <c r="A34">
        <v>20</v>
      </c>
      <c r="B34" t="s">
        <v>87</v>
      </c>
      <c r="C34">
        <v>44456899000</v>
      </c>
      <c r="D34">
        <v>2162130</v>
      </c>
      <c r="E34" t="s">
        <v>32</v>
      </c>
      <c r="F34" t="s">
        <v>32</v>
      </c>
      <c r="G34">
        <v>46</v>
      </c>
      <c r="H34" t="s">
        <v>32</v>
      </c>
      <c r="I34">
        <v>4445694.6303939996</v>
      </c>
      <c r="J34" t="s">
        <v>32</v>
      </c>
      <c r="K34">
        <v>1896.5</v>
      </c>
      <c r="L34">
        <v>1852.2</v>
      </c>
      <c r="M34">
        <v>1852.2</v>
      </c>
      <c r="N34">
        <v>0</v>
      </c>
      <c r="O34">
        <v>44.3</v>
      </c>
      <c r="P34">
        <v>151410.5</v>
      </c>
      <c r="Q34">
        <v>34732.300000000003</v>
      </c>
      <c r="R34">
        <v>14223.8</v>
      </c>
      <c r="S34">
        <v>141747.79999999999</v>
      </c>
      <c r="T34">
        <v>342114.4</v>
      </c>
      <c r="U34">
        <v>342114.4</v>
      </c>
      <c r="V34">
        <v>4445694.6303899996</v>
      </c>
      <c r="W34">
        <v>7.6953999999999995E-2</v>
      </c>
    </row>
    <row r="35" spans="1:23">
      <c r="A35">
        <v>2</v>
      </c>
      <c r="B35" t="s">
        <v>87</v>
      </c>
      <c r="C35">
        <v>143324000000</v>
      </c>
      <c r="D35">
        <v>3257530</v>
      </c>
      <c r="E35" t="s">
        <v>61</v>
      </c>
      <c r="F35" t="s">
        <v>61</v>
      </c>
      <c r="G35">
        <v>47</v>
      </c>
      <c r="H35" t="s">
        <v>61</v>
      </c>
      <c r="I35">
        <v>14332409.548350001</v>
      </c>
      <c r="J35" t="s">
        <v>61</v>
      </c>
      <c r="K35">
        <v>5185.8</v>
      </c>
      <c r="L35">
        <v>5127.7</v>
      </c>
      <c r="M35">
        <v>5127.7</v>
      </c>
      <c r="N35">
        <v>0</v>
      </c>
      <c r="O35">
        <v>58.1</v>
      </c>
      <c r="P35">
        <v>84320.1</v>
      </c>
      <c r="Q35">
        <v>20774.3</v>
      </c>
      <c r="R35">
        <v>81456.2</v>
      </c>
      <c r="S35">
        <v>505835.8</v>
      </c>
      <c r="T35">
        <v>692386.4</v>
      </c>
      <c r="U35">
        <v>692386.4</v>
      </c>
      <c r="V35">
        <v>14332409.5484</v>
      </c>
      <c r="W35">
        <v>4.8308999999999998E-2</v>
      </c>
    </row>
    <row r="36" spans="1:23">
      <c r="A36">
        <v>9</v>
      </c>
      <c r="B36" t="s">
        <v>87</v>
      </c>
      <c r="C36">
        <v>175969990000</v>
      </c>
      <c r="D36">
        <v>4592130</v>
      </c>
      <c r="E36" t="s">
        <v>109</v>
      </c>
      <c r="F36" t="s">
        <v>109</v>
      </c>
      <c r="G36">
        <v>111</v>
      </c>
      <c r="H36" t="s">
        <v>3</v>
      </c>
      <c r="I36">
        <v>17596979.397300001</v>
      </c>
      <c r="J36" t="s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33685.199999999997</v>
      </c>
      <c r="V36">
        <v>17596979.397300001</v>
      </c>
      <c r="W36">
        <v>0</v>
      </c>
    </row>
    <row r="37" spans="1:23">
      <c r="A37">
        <v>31</v>
      </c>
      <c r="B37" t="s">
        <v>87</v>
      </c>
      <c r="C37">
        <v>76790202000</v>
      </c>
      <c r="D37">
        <v>2311200</v>
      </c>
      <c r="E37" t="s">
        <v>47</v>
      </c>
      <c r="F37" t="s">
        <v>47</v>
      </c>
      <c r="G37">
        <v>22</v>
      </c>
      <c r="H37" t="s">
        <v>47</v>
      </c>
      <c r="I37">
        <v>7679016.4013499999</v>
      </c>
      <c r="J37" t="s">
        <v>47</v>
      </c>
      <c r="K37">
        <v>3618</v>
      </c>
      <c r="L37">
        <v>3421.4</v>
      </c>
      <c r="M37">
        <v>3418</v>
      </c>
      <c r="N37">
        <v>3.4</v>
      </c>
      <c r="O37">
        <v>196.6</v>
      </c>
      <c r="P37">
        <v>203429.2</v>
      </c>
      <c r="Q37">
        <v>43827.4</v>
      </c>
      <c r="R37">
        <v>25101.599999999999</v>
      </c>
      <c r="S37">
        <v>256112.2</v>
      </c>
      <c r="T37">
        <v>528470.4</v>
      </c>
      <c r="U37">
        <v>528470.4</v>
      </c>
      <c r="V37">
        <v>7679016.4013499999</v>
      </c>
      <c r="W37">
        <v>6.8820000000000006E-2</v>
      </c>
    </row>
    <row r="38" spans="1:23">
      <c r="A38">
        <v>10</v>
      </c>
      <c r="B38" t="s">
        <v>87</v>
      </c>
      <c r="C38">
        <v>55092400000</v>
      </c>
      <c r="D38">
        <v>2033600</v>
      </c>
      <c r="E38" t="s">
        <v>38</v>
      </c>
      <c r="F38" t="s">
        <v>38</v>
      </c>
      <c r="G38">
        <v>49</v>
      </c>
      <c r="H38" t="s">
        <v>38</v>
      </c>
      <c r="I38">
        <v>5509243.4104000004</v>
      </c>
      <c r="J38" t="s">
        <v>38</v>
      </c>
      <c r="K38">
        <v>3440.2</v>
      </c>
      <c r="L38">
        <v>3366.8</v>
      </c>
      <c r="M38">
        <v>3362.1</v>
      </c>
      <c r="N38">
        <v>4.7</v>
      </c>
      <c r="O38">
        <v>73.400000000000006</v>
      </c>
      <c r="P38">
        <v>206669.5</v>
      </c>
      <c r="Q38">
        <v>44115.8</v>
      </c>
      <c r="R38">
        <v>24568.799999999999</v>
      </c>
      <c r="S38">
        <v>256239.7</v>
      </c>
      <c r="T38">
        <v>531593.69999999995</v>
      </c>
      <c r="U38">
        <v>531593.69999999995</v>
      </c>
      <c r="V38">
        <v>5509243.4104000004</v>
      </c>
      <c r="W38">
        <v>9.6490999999999993E-2</v>
      </c>
    </row>
    <row r="39" spans="1:23">
      <c r="A39">
        <v>69</v>
      </c>
      <c r="B39" t="s">
        <v>87</v>
      </c>
      <c r="C39">
        <v>177881010000</v>
      </c>
      <c r="D39">
        <v>3004010</v>
      </c>
      <c r="E39" t="s">
        <v>69</v>
      </c>
      <c r="F39" t="s">
        <v>69</v>
      </c>
      <c r="G39">
        <v>50</v>
      </c>
      <c r="H39" t="s">
        <v>69</v>
      </c>
      <c r="I39">
        <v>17788112.787300002</v>
      </c>
      <c r="J39" t="s">
        <v>69</v>
      </c>
      <c r="K39">
        <v>4671.7</v>
      </c>
      <c r="L39">
        <v>4575.7</v>
      </c>
      <c r="M39">
        <v>4538.6000000000004</v>
      </c>
      <c r="N39">
        <v>37.1</v>
      </c>
      <c r="O39">
        <v>96</v>
      </c>
      <c r="P39">
        <v>190658.6</v>
      </c>
      <c r="Q39">
        <v>35785.800000000003</v>
      </c>
      <c r="R39">
        <v>28627.1</v>
      </c>
      <c r="S39">
        <v>460433.8</v>
      </c>
      <c r="T39">
        <v>715505.4</v>
      </c>
      <c r="U39">
        <v>715505.4</v>
      </c>
      <c r="V39">
        <v>17788112.787300002</v>
      </c>
      <c r="W39">
        <v>4.0224000000000003E-2</v>
      </c>
    </row>
    <row r="40" spans="1:23">
      <c r="A40">
        <v>64</v>
      </c>
      <c r="B40" t="s">
        <v>87</v>
      </c>
      <c r="C40">
        <v>141260000000</v>
      </c>
      <c r="D40">
        <v>2998780</v>
      </c>
      <c r="E40" t="s">
        <v>59</v>
      </c>
      <c r="F40" t="s">
        <v>59</v>
      </c>
      <c r="G40">
        <v>52</v>
      </c>
      <c r="H40" t="s">
        <v>59</v>
      </c>
      <c r="I40">
        <v>14126013.431875</v>
      </c>
      <c r="J40" t="s">
        <v>59</v>
      </c>
      <c r="K40">
        <v>4677.8</v>
      </c>
      <c r="L40">
        <v>4558.3999999999996</v>
      </c>
      <c r="M40">
        <v>4555.2</v>
      </c>
      <c r="N40">
        <v>3.2</v>
      </c>
      <c r="O40">
        <v>119.4</v>
      </c>
      <c r="P40">
        <v>229395</v>
      </c>
      <c r="Q40">
        <v>37626.5</v>
      </c>
      <c r="R40">
        <v>28000.7</v>
      </c>
      <c r="S40">
        <v>458393.1</v>
      </c>
      <c r="T40">
        <v>753415.2</v>
      </c>
      <c r="U40">
        <v>753415.2</v>
      </c>
      <c r="V40">
        <v>14126013.4319</v>
      </c>
      <c r="W40">
        <v>5.3335E-2</v>
      </c>
    </row>
    <row r="41" spans="1:23">
      <c r="A41">
        <v>54</v>
      </c>
      <c r="B41" t="s">
        <v>87</v>
      </c>
      <c r="C41">
        <v>124242000000</v>
      </c>
      <c r="D41">
        <v>3829650</v>
      </c>
      <c r="E41" t="s">
        <v>58</v>
      </c>
      <c r="F41" t="s">
        <v>58</v>
      </c>
      <c r="G41">
        <v>53</v>
      </c>
      <c r="H41" t="s">
        <v>58</v>
      </c>
      <c r="I41">
        <v>12424171.964199999</v>
      </c>
      <c r="J41" t="s">
        <v>58</v>
      </c>
      <c r="K41">
        <v>454.5</v>
      </c>
      <c r="L41">
        <v>420.9</v>
      </c>
      <c r="M41">
        <v>399.3</v>
      </c>
      <c r="N41">
        <v>21.6</v>
      </c>
      <c r="O41">
        <v>33.6</v>
      </c>
      <c r="P41">
        <v>21408.5</v>
      </c>
      <c r="Q41">
        <v>3593.4</v>
      </c>
      <c r="R41">
        <v>2509.5</v>
      </c>
      <c r="S41">
        <v>28434.3</v>
      </c>
      <c r="T41">
        <v>55945.7</v>
      </c>
      <c r="U41">
        <v>55945.7</v>
      </c>
      <c r="V41">
        <v>12424171.964199999</v>
      </c>
      <c r="W41">
        <v>4.5030000000000001E-3</v>
      </c>
    </row>
    <row r="42" spans="1:23">
      <c r="A42">
        <v>25</v>
      </c>
      <c r="B42" t="s">
        <v>87</v>
      </c>
      <c r="C42">
        <v>24667199000</v>
      </c>
      <c r="D42">
        <v>1145650</v>
      </c>
      <c r="E42" t="s">
        <v>17</v>
      </c>
      <c r="F42" t="s">
        <v>17</v>
      </c>
      <c r="G42">
        <v>54</v>
      </c>
      <c r="H42" t="s">
        <v>17</v>
      </c>
      <c r="I42">
        <v>2466723.7844500002</v>
      </c>
      <c r="J42" t="s">
        <v>17</v>
      </c>
      <c r="K42">
        <v>97.8</v>
      </c>
      <c r="L42">
        <v>93.6</v>
      </c>
      <c r="M42">
        <v>93.6</v>
      </c>
      <c r="N42">
        <v>0</v>
      </c>
      <c r="O42">
        <v>4.2</v>
      </c>
      <c r="P42">
        <v>7261.2</v>
      </c>
      <c r="Q42">
        <v>1196.4000000000001</v>
      </c>
      <c r="R42">
        <v>553.70000000000005</v>
      </c>
      <c r="S42">
        <v>5902.8</v>
      </c>
      <c r="T42">
        <v>14914</v>
      </c>
      <c r="U42">
        <v>14914</v>
      </c>
      <c r="V42">
        <v>2466723.7844500002</v>
      </c>
      <c r="W42">
        <v>6.0460000000000002E-3</v>
      </c>
    </row>
    <row r="43" spans="1:23">
      <c r="A43">
        <v>38</v>
      </c>
      <c r="B43" t="s">
        <v>87</v>
      </c>
      <c r="C43">
        <v>43352699000</v>
      </c>
      <c r="D43">
        <v>1674870</v>
      </c>
      <c r="E43" t="s">
        <v>31</v>
      </c>
      <c r="F43" t="s">
        <v>31</v>
      </c>
      <c r="G43">
        <v>56</v>
      </c>
      <c r="H43" t="s">
        <v>31</v>
      </c>
      <c r="I43">
        <v>4335272.0432500001</v>
      </c>
      <c r="J43" t="s">
        <v>31</v>
      </c>
      <c r="K43">
        <v>850.7</v>
      </c>
      <c r="L43">
        <v>830.9</v>
      </c>
      <c r="M43">
        <v>829.9</v>
      </c>
      <c r="N43">
        <v>1</v>
      </c>
      <c r="O43">
        <v>19.8</v>
      </c>
      <c r="P43">
        <v>56041.4</v>
      </c>
      <c r="Q43">
        <v>11069.4</v>
      </c>
      <c r="R43">
        <v>5407.3</v>
      </c>
      <c r="S43">
        <v>56262.3</v>
      </c>
      <c r="T43">
        <v>128780.3</v>
      </c>
      <c r="U43">
        <v>128780.3</v>
      </c>
      <c r="V43">
        <v>4335272.0432500001</v>
      </c>
      <c r="W43">
        <v>2.9704999999999999E-2</v>
      </c>
    </row>
    <row r="44" spans="1:23">
      <c r="A44">
        <v>39</v>
      </c>
      <c r="B44" t="s">
        <v>87</v>
      </c>
      <c r="C44">
        <v>160984010000</v>
      </c>
      <c r="D44">
        <v>2876730</v>
      </c>
      <c r="E44" t="s">
        <v>64</v>
      </c>
      <c r="F44" t="s">
        <v>64</v>
      </c>
      <c r="G44">
        <v>59</v>
      </c>
      <c r="H44" t="s">
        <v>64</v>
      </c>
      <c r="I44">
        <v>16098403.416425001</v>
      </c>
      <c r="J44" t="s">
        <v>64</v>
      </c>
      <c r="K44">
        <v>11345.3</v>
      </c>
      <c r="L44">
        <v>11117.7</v>
      </c>
      <c r="M44">
        <v>11117.7</v>
      </c>
      <c r="N44">
        <v>0</v>
      </c>
      <c r="O44">
        <v>227.6</v>
      </c>
      <c r="P44">
        <v>587675.9</v>
      </c>
      <c r="Q44">
        <v>148280.70000000001</v>
      </c>
      <c r="R44">
        <v>132391.6</v>
      </c>
      <c r="S44">
        <v>735175</v>
      </c>
      <c r="T44">
        <v>1603523.3</v>
      </c>
      <c r="U44">
        <v>1603523.3</v>
      </c>
      <c r="V44">
        <v>16098403.4164</v>
      </c>
      <c r="W44">
        <v>9.9608000000000002E-2</v>
      </c>
    </row>
    <row r="45" spans="1:23">
      <c r="A45">
        <v>76</v>
      </c>
      <c r="B45" t="s">
        <v>87</v>
      </c>
      <c r="C45">
        <v>165432000000</v>
      </c>
      <c r="D45">
        <v>3870310</v>
      </c>
      <c r="E45" t="s">
        <v>65</v>
      </c>
      <c r="F45" t="s">
        <v>65</v>
      </c>
      <c r="G45">
        <v>5</v>
      </c>
      <c r="H45" t="s">
        <v>65</v>
      </c>
      <c r="I45">
        <v>16543173.516899999</v>
      </c>
      <c r="J45" t="s">
        <v>65</v>
      </c>
      <c r="K45">
        <v>11639.5</v>
      </c>
      <c r="L45">
        <v>11484.2</v>
      </c>
      <c r="M45">
        <v>11438.4</v>
      </c>
      <c r="N45">
        <v>45.8</v>
      </c>
      <c r="O45">
        <v>155.30000000000001</v>
      </c>
      <c r="P45">
        <v>690419.5</v>
      </c>
      <c r="Q45">
        <v>113229.5</v>
      </c>
      <c r="R45">
        <v>62301.9</v>
      </c>
      <c r="S45">
        <v>1385666.7</v>
      </c>
      <c r="T45">
        <v>2251617.6</v>
      </c>
      <c r="U45">
        <v>2251617.6</v>
      </c>
      <c r="V45">
        <v>16543173.516899999</v>
      </c>
      <c r="W45">
        <v>0.136106</v>
      </c>
    </row>
    <row r="46" spans="1:23">
      <c r="A46">
        <v>7</v>
      </c>
      <c r="B46" t="s">
        <v>87</v>
      </c>
      <c r="C46">
        <v>55256801000</v>
      </c>
      <c r="D46">
        <v>1907850</v>
      </c>
      <c r="E46" t="s">
        <v>39</v>
      </c>
      <c r="F46" t="s">
        <v>39</v>
      </c>
      <c r="G46">
        <v>58</v>
      </c>
      <c r="H46" t="s">
        <v>39</v>
      </c>
      <c r="I46">
        <v>5525684.0623000003</v>
      </c>
      <c r="J46" t="s">
        <v>39</v>
      </c>
      <c r="K46">
        <v>2097.3000000000002</v>
      </c>
      <c r="L46">
        <v>2068.8000000000002</v>
      </c>
      <c r="M46">
        <v>2068.8000000000002</v>
      </c>
      <c r="N46">
        <v>0</v>
      </c>
      <c r="O46">
        <v>28.5</v>
      </c>
      <c r="P46">
        <v>117706.3</v>
      </c>
      <c r="Q46">
        <v>25820.1</v>
      </c>
      <c r="R46">
        <v>15188</v>
      </c>
      <c r="S46">
        <v>154451.70000000001</v>
      </c>
      <c r="T46">
        <v>313166.09999999998</v>
      </c>
      <c r="U46">
        <v>313166.09999999998</v>
      </c>
      <c r="V46">
        <v>5525684.0623000003</v>
      </c>
      <c r="W46">
        <v>5.6675000000000003E-2</v>
      </c>
    </row>
    <row r="47" spans="1:23">
      <c r="A47">
        <v>51</v>
      </c>
      <c r="B47" t="s">
        <v>87</v>
      </c>
      <c r="C47">
        <v>7784289800</v>
      </c>
      <c r="D47">
        <v>1102230</v>
      </c>
      <c r="E47" t="s">
        <v>11</v>
      </c>
      <c r="F47" t="s">
        <v>11</v>
      </c>
      <c r="G47">
        <v>79</v>
      </c>
      <c r="H47" t="s">
        <v>11</v>
      </c>
      <c r="I47">
        <v>778429.28027500003</v>
      </c>
      <c r="J47" t="s">
        <v>11</v>
      </c>
      <c r="K47">
        <v>228.1</v>
      </c>
      <c r="L47">
        <v>226.7</v>
      </c>
      <c r="M47">
        <v>226.7</v>
      </c>
      <c r="N47">
        <v>0</v>
      </c>
      <c r="O47">
        <v>1.4</v>
      </c>
      <c r="P47">
        <v>21100.7</v>
      </c>
      <c r="Q47">
        <v>3206.1</v>
      </c>
      <c r="R47">
        <v>1246.4000000000001</v>
      </c>
      <c r="S47">
        <v>12197.9</v>
      </c>
      <c r="T47">
        <v>37751.1</v>
      </c>
      <c r="U47">
        <v>37751.1</v>
      </c>
      <c r="V47">
        <v>778429.28027500003</v>
      </c>
      <c r="W47">
        <v>4.8496999999999998E-2</v>
      </c>
    </row>
    <row r="48" spans="1:23">
      <c r="A48">
        <v>79</v>
      </c>
      <c r="B48" t="s">
        <v>87</v>
      </c>
      <c r="C48">
        <v>92969501000</v>
      </c>
      <c r="D48">
        <v>2207010</v>
      </c>
      <c r="E48" t="s">
        <v>52</v>
      </c>
      <c r="F48" t="s">
        <v>52</v>
      </c>
      <c r="G48">
        <v>84</v>
      </c>
      <c r="H48" t="s">
        <v>52</v>
      </c>
      <c r="I48">
        <v>9296954.3596999999</v>
      </c>
      <c r="J48" t="s">
        <v>52</v>
      </c>
      <c r="K48">
        <v>3983.2</v>
      </c>
      <c r="L48">
        <v>3694.7</v>
      </c>
      <c r="M48">
        <v>3577.6</v>
      </c>
      <c r="N48">
        <v>117.1</v>
      </c>
      <c r="O48">
        <v>288.5</v>
      </c>
      <c r="P48">
        <v>254768.1</v>
      </c>
      <c r="Q48">
        <v>39143</v>
      </c>
      <c r="R48">
        <v>18873.400000000001</v>
      </c>
      <c r="S48">
        <v>375544.6</v>
      </c>
      <c r="T48">
        <v>688329.1</v>
      </c>
      <c r="U48">
        <v>688329.1</v>
      </c>
      <c r="V48">
        <v>9296954.3596999999</v>
      </c>
      <c r="W48">
        <v>7.4038000000000007E-2</v>
      </c>
    </row>
    <row r="49" spans="1:23">
      <c r="A49">
        <v>52</v>
      </c>
      <c r="B49" t="s">
        <v>87</v>
      </c>
      <c r="C49">
        <v>142986000000</v>
      </c>
      <c r="D49">
        <v>3715290</v>
      </c>
      <c r="E49" t="s">
        <v>116</v>
      </c>
      <c r="F49" t="s">
        <v>116</v>
      </c>
      <c r="G49">
        <v>80</v>
      </c>
      <c r="H49" t="s">
        <v>60</v>
      </c>
      <c r="I49">
        <v>14298565.009099999</v>
      </c>
      <c r="J49" t="s">
        <v>60</v>
      </c>
      <c r="K49">
        <v>5303.3</v>
      </c>
      <c r="L49">
        <v>5192.8999999999996</v>
      </c>
      <c r="M49">
        <v>5172.6000000000004</v>
      </c>
      <c r="N49">
        <v>20.3</v>
      </c>
      <c r="O49">
        <v>110.4</v>
      </c>
      <c r="P49">
        <v>283849.3</v>
      </c>
      <c r="Q49">
        <v>51779.6</v>
      </c>
      <c r="R49">
        <v>34083.1</v>
      </c>
      <c r="S49">
        <v>363576.5</v>
      </c>
      <c r="T49">
        <v>733288.5</v>
      </c>
      <c r="U49">
        <v>733288.5</v>
      </c>
      <c r="V49">
        <v>14298565.009099999</v>
      </c>
      <c r="W49">
        <v>5.1284000000000003E-2</v>
      </c>
    </row>
    <row r="50" spans="1:23">
      <c r="A50">
        <v>73</v>
      </c>
      <c r="B50" t="s">
        <v>87</v>
      </c>
      <c r="C50">
        <v>351792010000</v>
      </c>
      <c r="D50">
        <v>5428880</v>
      </c>
      <c r="E50" t="s">
        <v>121</v>
      </c>
      <c r="F50" t="s">
        <v>121</v>
      </c>
      <c r="G50">
        <v>81</v>
      </c>
      <c r="H50" t="s">
        <v>72</v>
      </c>
      <c r="I50">
        <v>35179240.688649997</v>
      </c>
      <c r="J50" t="s">
        <v>72</v>
      </c>
      <c r="K50">
        <v>15727</v>
      </c>
      <c r="L50">
        <v>15115.8</v>
      </c>
      <c r="M50">
        <v>12958.8</v>
      </c>
      <c r="N50">
        <v>2157</v>
      </c>
      <c r="O50">
        <v>611.20000000000005</v>
      </c>
      <c r="P50">
        <v>615206.80000000005</v>
      </c>
      <c r="Q50">
        <v>134780.9</v>
      </c>
      <c r="R50">
        <v>92272.1</v>
      </c>
      <c r="S50">
        <v>1511643.7</v>
      </c>
      <c r="T50">
        <v>2353903.6</v>
      </c>
      <c r="U50">
        <v>2353903.6</v>
      </c>
      <c r="V50">
        <v>35179240.688600004</v>
      </c>
      <c r="W50">
        <v>6.6911999999999999E-2</v>
      </c>
    </row>
    <row r="51" spans="1:23">
      <c r="A51">
        <v>67</v>
      </c>
      <c r="B51" t="s">
        <v>87</v>
      </c>
      <c r="C51">
        <v>50092298000</v>
      </c>
      <c r="D51">
        <v>1781590</v>
      </c>
      <c r="E51" t="s">
        <v>34</v>
      </c>
      <c r="F51" t="s">
        <v>34</v>
      </c>
      <c r="G51">
        <v>82</v>
      </c>
      <c r="H51" t="s">
        <v>34</v>
      </c>
      <c r="I51">
        <v>5009228.7944999998</v>
      </c>
      <c r="J51" t="s">
        <v>34</v>
      </c>
      <c r="K51">
        <v>373.8</v>
      </c>
      <c r="L51">
        <v>362</v>
      </c>
      <c r="M51">
        <v>351.7</v>
      </c>
      <c r="N51">
        <v>10.3</v>
      </c>
      <c r="O51">
        <v>11.8</v>
      </c>
      <c r="P51">
        <v>19393.2</v>
      </c>
      <c r="Q51">
        <v>3590.2</v>
      </c>
      <c r="R51">
        <v>2238.1999999999998</v>
      </c>
      <c r="S51">
        <v>22801.200000000001</v>
      </c>
      <c r="T51">
        <v>48022.8</v>
      </c>
      <c r="U51">
        <v>48022.8</v>
      </c>
      <c r="V51">
        <v>5009228.7944999998</v>
      </c>
      <c r="W51">
        <v>9.587E-3</v>
      </c>
    </row>
    <row r="52" spans="1:23">
      <c r="A52">
        <v>55</v>
      </c>
      <c r="B52" t="s">
        <v>87</v>
      </c>
      <c r="C52">
        <v>70534996000</v>
      </c>
      <c r="D52">
        <v>2331440</v>
      </c>
      <c r="E52" t="s">
        <v>44</v>
      </c>
      <c r="F52" t="s">
        <v>44</v>
      </c>
      <c r="G52">
        <v>85</v>
      </c>
      <c r="H52" t="s">
        <v>44</v>
      </c>
      <c r="I52">
        <v>7053504.116475</v>
      </c>
      <c r="J52" t="s">
        <v>44</v>
      </c>
      <c r="K52">
        <v>28.2</v>
      </c>
      <c r="L52">
        <v>15.9</v>
      </c>
      <c r="M52">
        <v>8.5</v>
      </c>
      <c r="N52">
        <v>7.4</v>
      </c>
      <c r="O52">
        <v>12.3</v>
      </c>
      <c r="P52">
        <v>209.5</v>
      </c>
      <c r="Q52">
        <v>23.6</v>
      </c>
      <c r="R52">
        <v>96.1</v>
      </c>
      <c r="S52">
        <v>1967.9</v>
      </c>
      <c r="T52">
        <v>2297.1</v>
      </c>
      <c r="U52">
        <v>2297.1</v>
      </c>
      <c r="V52">
        <v>7053504.1164800003</v>
      </c>
      <c r="W52">
        <v>3.2600000000000001E-4</v>
      </c>
    </row>
    <row r="53" spans="1:23">
      <c r="A53">
        <v>3</v>
      </c>
      <c r="B53" t="s">
        <v>87</v>
      </c>
      <c r="C53">
        <v>172751000000</v>
      </c>
      <c r="D53">
        <v>2980430</v>
      </c>
      <c r="E53" t="s">
        <v>68</v>
      </c>
      <c r="F53" t="s">
        <v>68</v>
      </c>
      <c r="G53">
        <v>86</v>
      </c>
      <c r="H53" t="s">
        <v>68</v>
      </c>
      <c r="I53">
        <v>17275126.2643</v>
      </c>
      <c r="J53" t="s">
        <v>68</v>
      </c>
      <c r="K53">
        <v>9525.7000000000007</v>
      </c>
      <c r="L53">
        <v>9288.5</v>
      </c>
      <c r="M53">
        <v>9288.5</v>
      </c>
      <c r="N53">
        <v>0</v>
      </c>
      <c r="O53">
        <v>237.2</v>
      </c>
      <c r="P53">
        <v>331578</v>
      </c>
      <c r="Q53">
        <v>95875.6</v>
      </c>
      <c r="R53">
        <v>137885.1</v>
      </c>
      <c r="S53">
        <v>497728.4</v>
      </c>
      <c r="T53">
        <v>1063067</v>
      </c>
      <c r="U53">
        <v>1063067</v>
      </c>
      <c r="V53">
        <v>17275126.2643</v>
      </c>
      <c r="W53">
        <v>6.1537000000000001E-2</v>
      </c>
    </row>
    <row r="54" spans="1:23">
      <c r="A54">
        <v>16</v>
      </c>
      <c r="B54" t="s">
        <v>87</v>
      </c>
      <c r="C54">
        <v>417593000000</v>
      </c>
      <c r="D54">
        <v>4918200</v>
      </c>
      <c r="E54" t="s">
        <v>75</v>
      </c>
      <c r="F54" t="s">
        <v>75</v>
      </c>
      <c r="G54">
        <v>87</v>
      </c>
      <c r="H54" t="s">
        <v>75</v>
      </c>
      <c r="I54">
        <v>41759344.90185</v>
      </c>
      <c r="J54" t="s">
        <v>75</v>
      </c>
      <c r="K54">
        <v>28968.9</v>
      </c>
      <c r="L54">
        <v>28652.9</v>
      </c>
      <c r="M54">
        <v>28400.5</v>
      </c>
      <c r="N54">
        <v>252.4</v>
      </c>
      <c r="O54">
        <v>316</v>
      </c>
      <c r="P54">
        <v>1063868.1000000001</v>
      </c>
      <c r="Q54">
        <v>250148.1</v>
      </c>
      <c r="R54">
        <v>442779.7</v>
      </c>
      <c r="S54">
        <v>3062831.2</v>
      </c>
      <c r="T54">
        <v>4819627.0999999996</v>
      </c>
      <c r="U54">
        <v>4819627.0999999996</v>
      </c>
      <c r="V54">
        <v>41759344.901900001</v>
      </c>
      <c r="W54">
        <v>0.115414</v>
      </c>
    </row>
    <row r="55" spans="1:23">
      <c r="A55">
        <v>37</v>
      </c>
      <c r="B55" t="s">
        <v>87</v>
      </c>
      <c r="C55">
        <v>23393200000</v>
      </c>
      <c r="D55">
        <v>1362520</v>
      </c>
      <c r="E55" t="s">
        <v>113</v>
      </c>
      <c r="F55" t="s">
        <v>113</v>
      </c>
      <c r="G55">
        <v>88</v>
      </c>
      <c r="H55" t="s">
        <v>15</v>
      </c>
      <c r="I55">
        <v>2339315.785625</v>
      </c>
      <c r="J55" t="s">
        <v>15</v>
      </c>
      <c r="K55">
        <v>1152.5999999999999</v>
      </c>
      <c r="L55">
        <v>1073.8</v>
      </c>
      <c r="M55">
        <v>1073.7</v>
      </c>
      <c r="N55">
        <v>0.1</v>
      </c>
      <c r="O55">
        <v>78.8</v>
      </c>
      <c r="P55">
        <v>67549.7</v>
      </c>
      <c r="Q55">
        <v>14973.6</v>
      </c>
      <c r="R55">
        <v>8086.2</v>
      </c>
      <c r="S55">
        <v>80351.5</v>
      </c>
      <c r="T55">
        <v>170961.1</v>
      </c>
      <c r="U55">
        <v>170961.1</v>
      </c>
      <c r="V55">
        <v>2339315.7856299998</v>
      </c>
      <c r="W55">
        <v>7.3081999999999994E-2</v>
      </c>
    </row>
    <row r="56" spans="1:23">
      <c r="A56">
        <v>36</v>
      </c>
      <c r="B56" t="s">
        <v>87</v>
      </c>
      <c r="C56">
        <v>26156501000</v>
      </c>
      <c r="D56">
        <v>8034.5600999999997</v>
      </c>
      <c r="E56" t="s">
        <v>112</v>
      </c>
      <c r="F56" t="s">
        <v>112</v>
      </c>
      <c r="G56">
        <v>89</v>
      </c>
      <c r="H56" t="s">
        <v>19</v>
      </c>
      <c r="I56">
        <v>2615651.9820750002</v>
      </c>
      <c r="J56" t="s">
        <v>19</v>
      </c>
      <c r="K56">
        <v>654.70000000000005</v>
      </c>
      <c r="L56">
        <v>634.5</v>
      </c>
      <c r="M56">
        <v>634.5</v>
      </c>
      <c r="N56">
        <v>0</v>
      </c>
      <c r="O56">
        <v>20.2</v>
      </c>
      <c r="P56">
        <v>42712.800000000003</v>
      </c>
      <c r="Q56">
        <v>8414.2999999999993</v>
      </c>
      <c r="R56">
        <v>4228.8999999999996</v>
      </c>
      <c r="S56">
        <v>44461.7</v>
      </c>
      <c r="T56">
        <v>99817.7</v>
      </c>
      <c r="U56">
        <v>99817.7</v>
      </c>
      <c r="V56">
        <v>2615651.98208</v>
      </c>
      <c r="W56">
        <v>3.8162000000000001E-2</v>
      </c>
    </row>
    <row r="57" spans="1:23">
      <c r="A57">
        <v>4</v>
      </c>
      <c r="B57" t="s">
        <v>87</v>
      </c>
      <c r="C57">
        <v>3078130000000</v>
      </c>
      <c r="D57">
        <v>6774.1899000000003</v>
      </c>
      <c r="E57" t="s">
        <v>84</v>
      </c>
      <c r="F57" t="s">
        <v>84</v>
      </c>
      <c r="G57">
        <v>98</v>
      </c>
      <c r="H57" t="s">
        <v>84</v>
      </c>
      <c r="I57">
        <v>307813148.315</v>
      </c>
      <c r="J57" t="s">
        <v>84</v>
      </c>
      <c r="K57">
        <v>99496.2</v>
      </c>
      <c r="L57">
        <v>79562.100000000006</v>
      </c>
      <c r="M57">
        <v>66788.3</v>
      </c>
      <c r="N57">
        <v>12773.8</v>
      </c>
      <c r="O57">
        <v>19934.099999999999</v>
      </c>
      <c r="P57">
        <v>2236384.9</v>
      </c>
      <c r="Q57">
        <v>376250.7</v>
      </c>
      <c r="R57">
        <v>423438.1</v>
      </c>
      <c r="S57">
        <v>8671048.9000000004</v>
      </c>
      <c r="T57">
        <v>11707122.5</v>
      </c>
      <c r="U57">
        <v>11707122.5</v>
      </c>
      <c r="V57">
        <v>307813148.315</v>
      </c>
      <c r="W57">
        <v>3.8032999999999997E-2</v>
      </c>
    </row>
    <row r="58" spans="1:23">
      <c r="A58">
        <v>66</v>
      </c>
      <c r="B58" t="s">
        <v>87</v>
      </c>
      <c r="C58">
        <v>7998459900</v>
      </c>
      <c r="D58">
        <v>753353</v>
      </c>
      <c r="E58" t="s">
        <v>119</v>
      </c>
      <c r="F58" t="s">
        <v>119</v>
      </c>
      <c r="G58">
        <v>90</v>
      </c>
      <c r="H58" t="s">
        <v>12</v>
      </c>
      <c r="I58">
        <v>799845.87230000005</v>
      </c>
      <c r="J58" t="s">
        <v>1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27714.7</v>
      </c>
      <c r="V58">
        <v>799845.87230000005</v>
      </c>
      <c r="W58">
        <v>0</v>
      </c>
    </row>
    <row r="59" spans="1:23">
      <c r="A59">
        <v>46</v>
      </c>
      <c r="B59" t="s">
        <v>87</v>
      </c>
      <c r="C59">
        <v>68044702000</v>
      </c>
      <c r="D59">
        <v>3164320</v>
      </c>
      <c r="E59" t="s">
        <v>43</v>
      </c>
      <c r="F59" t="s">
        <v>43</v>
      </c>
      <c r="G59">
        <v>92</v>
      </c>
      <c r="H59" t="s">
        <v>43</v>
      </c>
      <c r="I59">
        <v>6804474.6238500001</v>
      </c>
      <c r="J59" t="s">
        <v>43</v>
      </c>
      <c r="K59">
        <v>1180.3</v>
      </c>
      <c r="L59">
        <v>1155</v>
      </c>
      <c r="M59">
        <v>1147.4000000000001</v>
      </c>
      <c r="N59">
        <v>7.6</v>
      </c>
      <c r="O59">
        <v>25.3</v>
      </c>
      <c r="P59">
        <v>73176.600000000006</v>
      </c>
      <c r="Q59">
        <v>13414.8</v>
      </c>
      <c r="R59">
        <v>7456.6</v>
      </c>
      <c r="S59">
        <v>78337.2</v>
      </c>
      <c r="T59">
        <v>172385.3</v>
      </c>
      <c r="U59">
        <v>172385.3</v>
      </c>
      <c r="V59">
        <v>6804474.6238500001</v>
      </c>
      <c r="W59">
        <v>2.5333999999999999E-2</v>
      </c>
    </row>
    <row r="60" spans="1:23">
      <c r="A60">
        <v>75</v>
      </c>
      <c r="B60" t="s">
        <v>87</v>
      </c>
      <c r="C60">
        <v>168539000000</v>
      </c>
      <c r="D60">
        <v>3064180</v>
      </c>
      <c r="E60" t="s">
        <v>122</v>
      </c>
      <c r="F60" t="s">
        <v>122</v>
      </c>
      <c r="G60">
        <v>93</v>
      </c>
      <c r="H60" t="s">
        <v>67</v>
      </c>
      <c r="I60">
        <v>16853891.632449999</v>
      </c>
      <c r="J60" t="s">
        <v>67</v>
      </c>
      <c r="K60">
        <v>2992.7</v>
      </c>
      <c r="L60">
        <v>2845.5</v>
      </c>
      <c r="M60">
        <v>2780.9</v>
      </c>
      <c r="N60">
        <v>64.599999999999994</v>
      </c>
      <c r="O60">
        <v>147.19999999999999</v>
      </c>
      <c r="P60">
        <v>158316.79999999999</v>
      </c>
      <c r="Q60">
        <v>25209.5</v>
      </c>
      <c r="R60">
        <v>13645.7</v>
      </c>
      <c r="S60">
        <v>358565.7</v>
      </c>
      <c r="T60">
        <v>555737.59999999998</v>
      </c>
      <c r="U60">
        <v>555737.59999999998</v>
      </c>
      <c r="V60">
        <v>16853891.632399999</v>
      </c>
      <c r="W60">
        <v>3.2974000000000003E-2</v>
      </c>
    </row>
    <row r="61" spans="1:23">
      <c r="A61">
        <v>78</v>
      </c>
      <c r="B61" t="s">
        <v>87</v>
      </c>
      <c r="C61">
        <v>61652099000</v>
      </c>
      <c r="D61">
        <v>1914440</v>
      </c>
      <c r="E61" t="s">
        <v>41</v>
      </c>
      <c r="F61" t="s">
        <v>41</v>
      </c>
      <c r="G61">
        <v>95</v>
      </c>
      <c r="H61" t="s">
        <v>41</v>
      </c>
      <c r="I61">
        <v>6165205.9493000004</v>
      </c>
      <c r="J61" t="s">
        <v>41</v>
      </c>
      <c r="K61">
        <v>3080.2</v>
      </c>
      <c r="L61">
        <v>2850.2</v>
      </c>
      <c r="M61">
        <v>2842.4</v>
      </c>
      <c r="N61">
        <v>7.8</v>
      </c>
      <c r="O61">
        <v>230</v>
      </c>
      <c r="P61">
        <v>156992.4</v>
      </c>
      <c r="Q61">
        <v>24310.2</v>
      </c>
      <c r="R61">
        <v>12276.8</v>
      </c>
      <c r="S61">
        <v>309858.09999999998</v>
      </c>
      <c r="T61">
        <v>503437.5</v>
      </c>
      <c r="U61">
        <v>503437.5</v>
      </c>
      <c r="V61">
        <v>6165205.9493000004</v>
      </c>
      <c r="W61">
        <v>8.1657999999999994E-2</v>
      </c>
    </row>
    <row r="62" spans="1:23">
      <c r="A62">
        <v>47</v>
      </c>
      <c r="B62" t="s">
        <v>87</v>
      </c>
      <c r="C62">
        <v>101055000000</v>
      </c>
      <c r="D62">
        <v>2704200</v>
      </c>
      <c r="E62" t="s">
        <v>54</v>
      </c>
      <c r="F62" t="s">
        <v>54</v>
      </c>
      <c r="G62">
        <v>60</v>
      </c>
      <c r="H62" t="s">
        <v>54</v>
      </c>
      <c r="I62">
        <v>10105503.971925</v>
      </c>
      <c r="J62" t="s">
        <v>54</v>
      </c>
      <c r="K62">
        <v>250</v>
      </c>
      <c r="L62">
        <v>212.4</v>
      </c>
      <c r="M62">
        <v>204.4</v>
      </c>
      <c r="N62">
        <v>8</v>
      </c>
      <c r="O62">
        <v>37.6</v>
      </c>
      <c r="P62">
        <v>8085.9</v>
      </c>
      <c r="Q62">
        <v>1442.4</v>
      </c>
      <c r="R62">
        <v>1364.1</v>
      </c>
      <c r="S62">
        <v>13267.9</v>
      </c>
      <c r="T62">
        <v>24160.2</v>
      </c>
      <c r="U62">
        <v>24160.2</v>
      </c>
      <c r="V62">
        <v>10105503.971899999</v>
      </c>
      <c r="W62">
        <v>2.3909999999999999E-3</v>
      </c>
    </row>
    <row r="63" spans="1:23">
      <c r="A63">
        <v>29</v>
      </c>
      <c r="B63" t="s">
        <v>87</v>
      </c>
      <c r="C63">
        <v>39714001000</v>
      </c>
      <c r="D63">
        <v>1534700</v>
      </c>
      <c r="E63" t="s">
        <v>29</v>
      </c>
      <c r="F63" t="s">
        <v>29</v>
      </c>
      <c r="G63">
        <v>61</v>
      </c>
      <c r="H63" t="s">
        <v>29</v>
      </c>
      <c r="I63">
        <v>3971397.95315</v>
      </c>
      <c r="J63" t="s">
        <v>29</v>
      </c>
      <c r="K63">
        <v>830.4</v>
      </c>
      <c r="L63">
        <v>775.1</v>
      </c>
      <c r="M63">
        <v>774.5</v>
      </c>
      <c r="N63">
        <v>0.6</v>
      </c>
      <c r="O63">
        <v>55.3</v>
      </c>
      <c r="P63">
        <v>53869.2</v>
      </c>
      <c r="Q63">
        <v>11276.5</v>
      </c>
      <c r="R63">
        <v>5431.7</v>
      </c>
      <c r="S63">
        <v>56156</v>
      </c>
      <c r="T63">
        <v>126733.4</v>
      </c>
      <c r="U63">
        <v>126733.4</v>
      </c>
      <c r="V63">
        <v>3971397.95315</v>
      </c>
      <c r="W63">
        <v>3.1912000000000003E-2</v>
      </c>
    </row>
    <row r="64" spans="1:23">
      <c r="A64">
        <v>50</v>
      </c>
      <c r="B64" t="s">
        <v>87</v>
      </c>
      <c r="C64">
        <v>53541499000</v>
      </c>
      <c r="D64">
        <v>1821300</v>
      </c>
      <c r="E64" t="s">
        <v>37</v>
      </c>
      <c r="F64" t="s">
        <v>37</v>
      </c>
      <c r="G64">
        <v>36</v>
      </c>
      <c r="H64" t="s">
        <v>37</v>
      </c>
      <c r="I64">
        <v>5354154.4123750003</v>
      </c>
      <c r="J64" t="s">
        <v>37</v>
      </c>
      <c r="K64">
        <v>537.29999999999995</v>
      </c>
      <c r="L64">
        <v>526.20000000000005</v>
      </c>
      <c r="M64">
        <v>523.29999999999995</v>
      </c>
      <c r="N64">
        <v>2.9</v>
      </c>
      <c r="O64">
        <v>11.1</v>
      </c>
      <c r="P64">
        <v>29289.7</v>
      </c>
      <c r="Q64">
        <v>5341.9</v>
      </c>
      <c r="R64">
        <v>3154.6</v>
      </c>
      <c r="S64">
        <v>32809.1</v>
      </c>
      <c r="T64">
        <v>70595.3</v>
      </c>
      <c r="U64">
        <v>70595.3</v>
      </c>
      <c r="V64">
        <v>5354154.4123799996</v>
      </c>
      <c r="W64">
        <v>1.3185000000000001E-2</v>
      </c>
    </row>
    <row r="65" spans="1:23">
      <c r="A65">
        <v>43</v>
      </c>
      <c r="B65" t="s">
        <v>87</v>
      </c>
      <c r="C65">
        <v>101142000000</v>
      </c>
      <c r="D65">
        <v>2495300</v>
      </c>
      <c r="E65" t="s">
        <v>55</v>
      </c>
      <c r="F65" t="s">
        <v>55</v>
      </c>
      <c r="G65">
        <v>63</v>
      </c>
      <c r="H65" t="s">
        <v>55</v>
      </c>
      <c r="I65">
        <v>10114202.042075001</v>
      </c>
      <c r="J65" t="s">
        <v>55</v>
      </c>
      <c r="K65">
        <v>609.6</v>
      </c>
      <c r="L65">
        <v>577.29999999999995</v>
      </c>
      <c r="M65">
        <v>570.5</v>
      </c>
      <c r="N65">
        <v>6.8</v>
      </c>
      <c r="O65">
        <v>32.299999999999997</v>
      </c>
      <c r="P65">
        <v>28204</v>
      </c>
      <c r="Q65">
        <v>4736.8</v>
      </c>
      <c r="R65">
        <v>3396.5</v>
      </c>
      <c r="S65">
        <v>33718.9</v>
      </c>
      <c r="T65">
        <v>70056.2</v>
      </c>
      <c r="U65">
        <v>70056.2</v>
      </c>
      <c r="V65">
        <v>10114202.042099999</v>
      </c>
      <c r="W65">
        <v>6.927E-3</v>
      </c>
    </row>
    <row r="66" spans="1:23">
      <c r="A66">
        <v>65</v>
      </c>
      <c r="B66" t="s">
        <v>87</v>
      </c>
      <c r="C66">
        <v>85360697000</v>
      </c>
      <c r="D66">
        <v>82316.601999999999</v>
      </c>
      <c r="E66" t="s">
        <v>50</v>
      </c>
      <c r="F66" t="s">
        <v>50</v>
      </c>
      <c r="G66">
        <v>64</v>
      </c>
      <c r="H66" t="s">
        <v>50</v>
      </c>
      <c r="I66">
        <v>8536067.2119999994</v>
      </c>
      <c r="J66" t="s">
        <v>50</v>
      </c>
      <c r="K66">
        <v>6210.6</v>
      </c>
      <c r="L66">
        <v>5714.2</v>
      </c>
      <c r="M66">
        <v>5415</v>
      </c>
      <c r="N66">
        <v>299.2</v>
      </c>
      <c r="O66">
        <v>496.4</v>
      </c>
      <c r="P66">
        <v>243738.1</v>
      </c>
      <c r="Q66">
        <v>54158.2</v>
      </c>
      <c r="R66">
        <v>35369.199999999997</v>
      </c>
      <c r="S66">
        <v>538302.5</v>
      </c>
      <c r="T66">
        <v>871567.9</v>
      </c>
      <c r="U66">
        <v>871567.9</v>
      </c>
      <c r="V66">
        <v>8536067.2119999994</v>
      </c>
      <c r="W66">
        <v>0.102104</v>
      </c>
    </row>
    <row r="67" spans="1:23">
      <c r="A67">
        <v>41</v>
      </c>
      <c r="B67" t="s">
        <v>87</v>
      </c>
      <c r="C67">
        <v>194275000000</v>
      </c>
      <c r="D67">
        <v>2913660</v>
      </c>
      <c r="E67" t="s">
        <v>70</v>
      </c>
      <c r="F67" t="s">
        <v>70</v>
      </c>
      <c r="G67">
        <v>65</v>
      </c>
      <c r="H67" t="s">
        <v>70</v>
      </c>
      <c r="I67">
        <v>19427479.691574998</v>
      </c>
      <c r="J67" t="s">
        <v>70</v>
      </c>
      <c r="K67">
        <v>12982.5</v>
      </c>
      <c r="L67">
        <v>12733.7</v>
      </c>
      <c r="M67">
        <v>12733.5</v>
      </c>
      <c r="N67">
        <v>0.2</v>
      </c>
      <c r="O67">
        <v>248.8</v>
      </c>
      <c r="P67">
        <v>741303.3</v>
      </c>
      <c r="Q67">
        <v>178914.8</v>
      </c>
      <c r="R67">
        <v>170001.2</v>
      </c>
      <c r="S67">
        <v>864238.6</v>
      </c>
      <c r="T67">
        <v>1954458</v>
      </c>
      <c r="U67">
        <v>1954458</v>
      </c>
      <c r="V67">
        <v>19427479.691599999</v>
      </c>
      <c r="W67">
        <v>0.100603</v>
      </c>
    </row>
    <row r="68" spans="1:23">
      <c r="A68">
        <v>13</v>
      </c>
      <c r="B68" t="s">
        <v>87</v>
      </c>
      <c r="C68">
        <v>49871499000</v>
      </c>
      <c r="D68">
        <v>1719260</v>
      </c>
      <c r="E68" t="s">
        <v>33</v>
      </c>
      <c r="F68" t="s">
        <v>33</v>
      </c>
      <c r="G68">
        <v>66</v>
      </c>
      <c r="H68" t="s">
        <v>33</v>
      </c>
      <c r="I68">
        <v>4987152.9513250003</v>
      </c>
      <c r="J68" t="s">
        <v>33</v>
      </c>
      <c r="K68">
        <v>1938.1</v>
      </c>
      <c r="L68">
        <v>1910.1</v>
      </c>
      <c r="M68">
        <v>1909.7</v>
      </c>
      <c r="N68">
        <v>0.4</v>
      </c>
      <c r="O68">
        <v>28</v>
      </c>
      <c r="P68">
        <v>115104.5</v>
      </c>
      <c r="Q68">
        <v>22870</v>
      </c>
      <c r="R68">
        <v>13135.8</v>
      </c>
      <c r="S68">
        <v>144465.4</v>
      </c>
      <c r="T68">
        <v>295575.7</v>
      </c>
      <c r="U68">
        <v>295575.7</v>
      </c>
      <c r="V68">
        <v>4987152.9513299996</v>
      </c>
      <c r="W68">
        <v>5.9267E-2</v>
      </c>
    </row>
    <row r="69" spans="1:23">
      <c r="A69">
        <v>53</v>
      </c>
      <c r="B69" t="s">
        <v>87</v>
      </c>
      <c r="C69">
        <v>66180198000</v>
      </c>
      <c r="D69">
        <v>1705460</v>
      </c>
      <c r="E69" t="s">
        <v>42</v>
      </c>
      <c r="F69" t="s">
        <v>42</v>
      </c>
      <c r="G69">
        <v>7</v>
      </c>
      <c r="H69" t="s">
        <v>42</v>
      </c>
      <c r="I69">
        <v>6618021.2859749999</v>
      </c>
      <c r="J69" t="s">
        <v>42</v>
      </c>
      <c r="K69">
        <v>98.1</v>
      </c>
      <c r="L69">
        <v>90.2</v>
      </c>
      <c r="M69">
        <v>86.1</v>
      </c>
      <c r="N69">
        <v>4.0999999999999996</v>
      </c>
      <c r="O69">
        <v>7.9</v>
      </c>
      <c r="P69">
        <v>4676</v>
      </c>
      <c r="Q69">
        <v>793.6</v>
      </c>
      <c r="R69">
        <v>495</v>
      </c>
      <c r="S69">
        <v>5126.2</v>
      </c>
      <c r="T69">
        <v>11090.8</v>
      </c>
      <c r="U69">
        <v>11090.8</v>
      </c>
      <c r="V69">
        <v>6618021.2859800002</v>
      </c>
      <c r="W69">
        <v>1.676E-3</v>
      </c>
    </row>
    <row r="70" spans="1:23">
      <c r="A70">
        <v>35</v>
      </c>
      <c r="B70" t="s">
        <v>87</v>
      </c>
      <c r="C70">
        <v>34462999000</v>
      </c>
      <c r="D70">
        <v>1219420</v>
      </c>
      <c r="E70" t="s">
        <v>24</v>
      </c>
      <c r="F70" t="s">
        <v>24</v>
      </c>
      <c r="G70">
        <v>68</v>
      </c>
      <c r="H70" t="s">
        <v>24</v>
      </c>
      <c r="I70">
        <v>3446301.6787</v>
      </c>
      <c r="J70" t="s">
        <v>24</v>
      </c>
      <c r="K70">
        <v>349.3</v>
      </c>
      <c r="L70">
        <v>336.4</v>
      </c>
      <c r="M70">
        <v>334.6</v>
      </c>
      <c r="N70">
        <v>1.8</v>
      </c>
      <c r="O70">
        <v>12.9</v>
      </c>
      <c r="P70">
        <v>26298.6</v>
      </c>
      <c r="Q70">
        <v>5732.2</v>
      </c>
      <c r="R70">
        <v>2374.6</v>
      </c>
      <c r="S70">
        <v>23173.9</v>
      </c>
      <c r="T70">
        <v>57579.3</v>
      </c>
      <c r="U70">
        <v>57579.3</v>
      </c>
      <c r="V70">
        <v>3446301.6787</v>
      </c>
      <c r="W70">
        <v>1.6708000000000001E-2</v>
      </c>
    </row>
    <row r="71" spans="1:23">
      <c r="A71">
        <v>11</v>
      </c>
      <c r="B71" t="s">
        <v>87</v>
      </c>
      <c r="C71">
        <v>84480901000</v>
      </c>
      <c r="D71">
        <v>2541610</v>
      </c>
      <c r="E71" t="s">
        <v>49</v>
      </c>
      <c r="F71" t="s">
        <v>49</v>
      </c>
      <c r="G71">
        <v>28</v>
      </c>
      <c r="H71" t="s">
        <v>49</v>
      </c>
      <c r="I71">
        <v>8448089.4789499994</v>
      </c>
      <c r="J71" t="s">
        <v>49</v>
      </c>
      <c r="K71">
        <v>4530.5</v>
      </c>
      <c r="L71">
        <v>4434.7</v>
      </c>
      <c r="M71">
        <v>4434.7</v>
      </c>
      <c r="N71">
        <v>0</v>
      </c>
      <c r="O71">
        <v>95.8</v>
      </c>
      <c r="P71">
        <v>280876.2</v>
      </c>
      <c r="Q71">
        <v>64487.7</v>
      </c>
      <c r="R71">
        <v>33651.599999999999</v>
      </c>
      <c r="S71">
        <v>335590.7</v>
      </c>
      <c r="T71">
        <v>714606.2</v>
      </c>
      <c r="U71">
        <v>714606.2</v>
      </c>
      <c r="V71">
        <v>8448089.4789499994</v>
      </c>
      <c r="W71">
        <v>8.4587999999999997E-2</v>
      </c>
    </row>
    <row r="72" spans="1:23">
      <c r="A72">
        <v>62</v>
      </c>
      <c r="B72" t="s">
        <v>87</v>
      </c>
      <c r="C72">
        <v>314507000000</v>
      </c>
      <c r="D72">
        <v>3368560</v>
      </c>
      <c r="E72" t="s">
        <v>71</v>
      </c>
      <c r="F72" t="s">
        <v>71</v>
      </c>
      <c r="G72">
        <v>69</v>
      </c>
      <c r="H72" t="s">
        <v>71</v>
      </c>
      <c r="I72">
        <v>31450710.995700002</v>
      </c>
      <c r="J72" t="s">
        <v>71</v>
      </c>
      <c r="K72">
        <v>19547.900000000001</v>
      </c>
      <c r="L72">
        <v>19302.7</v>
      </c>
      <c r="M72">
        <v>19234.5</v>
      </c>
      <c r="N72">
        <v>68.2</v>
      </c>
      <c r="O72">
        <v>245.2</v>
      </c>
      <c r="P72">
        <v>1019883.4</v>
      </c>
      <c r="Q72">
        <v>179941.7</v>
      </c>
      <c r="R72">
        <v>114537.8</v>
      </c>
      <c r="S72">
        <v>2013363.1</v>
      </c>
      <c r="T72">
        <v>3327726.1</v>
      </c>
      <c r="U72">
        <v>3327726.1</v>
      </c>
      <c r="V72">
        <v>31450710.995700002</v>
      </c>
      <c r="W72">
        <v>0.105808</v>
      </c>
    </row>
    <row r="73" spans="1:23">
      <c r="A73">
        <v>24</v>
      </c>
      <c r="B73" t="s">
        <v>87</v>
      </c>
      <c r="C73">
        <v>25714301000</v>
      </c>
      <c r="D73">
        <v>1232510</v>
      </c>
      <c r="E73" t="s">
        <v>18</v>
      </c>
      <c r="F73" t="s">
        <v>18</v>
      </c>
      <c r="G73">
        <v>70</v>
      </c>
      <c r="H73" t="s">
        <v>18</v>
      </c>
      <c r="I73">
        <v>2571428.7502250001</v>
      </c>
      <c r="J73" t="s">
        <v>18</v>
      </c>
      <c r="K73">
        <v>269.3</v>
      </c>
      <c r="L73">
        <v>267</v>
      </c>
      <c r="M73">
        <v>267</v>
      </c>
      <c r="N73">
        <v>0</v>
      </c>
      <c r="O73">
        <v>2.2999999999999998</v>
      </c>
      <c r="P73">
        <v>23056.6</v>
      </c>
      <c r="Q73">
        <v>3659.2</v>
      </c>
      <c r="R73">
        <v>1621.9</v>
      </c>
      <c r="S73">
        <v>17380.3</v>
      </c>
      <c r="T73">
        <v>45718</v>
      </c>
      <c r="U73">
        <v>45718</v>
      </c>
      <c r="V73">
        <v>2571428.7502299999</v>
      </c>
      <c r="W73">
        <v>1.7779E-2</v>
      </c>
    </row>
    <row r="74" spans="1:23">
      <c r="A74">
        <v>58</v>
      </c>
      <c r="B74" t="s">
        <v>87</v>
      </c>
      <c r="C74">
        <v>159857000000</v>
      </c>
      <c r="D74">
        <v>2961180</v>
      </c>
      <c r="E74" t="s">
        <v>63</v>
      </c>
      <c r="F74" t="s">
        <v>63</v>
      </c>
      <c r="G74">
        <v>71</v>
      </c>
      <c r="H74" t="s">
        <v>63</v>
      </c>
      <c r="I74">
        <v>15985711.748325</v>
      </c>
      <c r="J74" t="s">
        <v>63</v>
      </c>
      <c r="K74">
        <v>7066.7</v>
      </c>
      <c r="L74">
        <v>6918.9</v>
      </c>
      <c r="M74">
        <v>6898.7</v>
      </c>
      <c r="N74">
        <v>20.2</v>
      </c>
      <c r="O74">
        <v>147.80000000000001</v>
      </c>
      <c r="P74">
        <v>341531.6</v>
      </c>
      <c r="Q74">
        <v>61789.5</v>
      </c>
      <c r="R74">
        <v>44112.4</v>
      </c>
      <c r="S74">
        <v>702432</v>
      </c>
      <c r="T74">
        <v>1149865.5</v>
      </c>
      <c r="U74">
        <v>1149865.5</v>
      </c>
      <c r="V74">
        <v>15985711.748299999</v>
      </c>
      <c r="W74">
        <v>7.1930999999999995E-2</v>
      </c>
    </row>
    <row r="75" spans="1:23">
      <c r="A75">
        <v>42</v>
      </c>
      <c r="B75" t="s">
        <v>87</v>
      </c>
      <c r="C75">
        <v>42153701000</v>
      </c>
      <c r="D75">
        <v>1991170</v>
      </c>
      <c r="E75" t="s">
        <v>115</v>
      </c>
      <c r="F75" t="s">
        <v>115</v>
      </c>
      <c r="G75">
        <v>94</v>
      </c>
      <c r="H75" t="s">
        <v>30</v>
      </c>
      <c r="I75">
        <v>4215367.1339999996</v>
      </c>
      <c r="J75" t="s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317098.8</v>
      </c>
      <c r="V75">
        <v>4215367.1339999996</v>
      </c>
      <c r="W75">
        <v>0</v>
      </c>
    </row>
    <row r="76" spans="1:23">
      <c r="A76">
        <v>45</v>
      </c>
      <c r="B76" t="s">
        <v>87</v>
      </c>
      <c r="C76">
        <v>37244199000</v>
      </c>
      <c r="D76">
        <v>1872670</v>
      </c>
      <c r="E76" t="s">
        <v>28</v>
      </c>
      <c r="F76" t="s">
        <v>28</v>
      </c>
      <c r="G76">
        <v>73</v>
      </c>
      <c r="H76" t="s">
        <v>28</v>
      </c>
      <c r="I76">
        <v>3724420.0293749999</v>
      </c>
      <c r="J76" t="s">
        <v>28</v>
      </c>
      <c r="K76">
        <v>917.4</v>
      </c>
      <c r="L76">
        <v>888.9</v>
      </c>
      <c r="M76">
        <v>887.9</v>
      </c>
      <c r="N76">
        <v>1</v>
      </c>
      <c r="O76">
        <v>28.5</v>
      </c>
      <c r="P76">
        <v>63337.3</v>
      </c>
      <c r="Q76">
        <v>13526.6</v>
      </c>
      <c r="R76">
        <v>6075</v>
      </c>
      <c r="S76">
        <v>61530.3</v>
      </c>
      <c r="T76">
        <v>144469.20000000001</v>
      </c>
      <c r="U76">
        <v>144469.20000000001</v>
      </c>
      <c r="V76">
        <v>3724420.0293700001</v>
      </c>
      <c r="W76">
        <v>3.8789999999999998E-2</v>
      </c>
    </row>
    <row r="77" spans="1:23">
      <c r="A77">
        <v>49</v>
      </c>
      <c r="B77" t="s">
        <v>87</v>
      </c>
      <c r="C77">
        <v>785191010000</v>
      </c>
      <c r="D77">
        <v>10883700</v>
      </c>
      <c r="E77" t="s">
        <v>82</v>
      </c>
      <c r="F77" t="s">
        <v>82</v>
      </c>
      <c r="G77">
        <v>8</v>
      </c>
      <c r="H77" t="s">
        <v>82</v>
      </c>
      <c r="I77">
        <v>78519086.057950005</v>
      </c>
      <c r="J77" t="s">
        <v>82</v>
      </c>
      <c r="K77">
        <v>36405.800000000003</v>
      </c>
      <c r="L77">
        <v>32496.3</v>
      </c>
      <c r="M77">
        <v>30608.2</v>
      </c>
      <c r="N77">
        <v>1888.1</v>
      </c>
      <c r="O77">
        <v>3909.5</v>
      </c>
      <c r="P77">
        <v>1416941.6</v>
      </c>
      <c r="Q77">
        <v>249929.7</v>
      </c>
      <c r="R77">
        <v>216496.5</v>
      </c>
      <c r="S77">
        <v>3269273.3</v>
      </c>
      <c r="T77">
        <v>5152641.0999999996</v>
      </c>
      <c r="U77">
        <v>5152641.0999999996</v>
      </c>
      <c r="V77">
        <v>78519086.057999998</v>
      </c>
      <c r="W77">
        <v>6.5623000000000001E-2</v>
      </c>
    </row>
    <row r="78" spans="1:23">
      <c r="A78">
        <v>33</v>
      </c>
      <c r="B78" t="s">
        <v>87</v>
      </c>
      <c r="C78">
        <v>534821990000</v>
      </c>
      <c r="D78">
        <v>5037830</v>
      </c>
      <c r="E78" t="s">
        <v>111</v>
      </c>
      <c r="F78" t="s">
        <v>111</v>
      </c>
      <c r="G78">
        <v>7110</v>
      </c>
      <c r="H78" t="s">
        <v>4</v>
      </c>
      <c r="I78">
        <v>53482249.429250002</v>
      </c>
      <c r="J78" t="s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4901429.4000000004</v>
      </c>
      <c r="V78">
        <v>53482249.429200001</v>
      </c>
      <c r="W78">
        <v>0</v>
      </c>
    </row>
    <row r="79" spans="1:23">
      <c r="A79">
        <v>59</v>
      </c>
      <c r="B79" t="s">
        <v>87</v>
      </c>
      <c r="C79">
        <v>88634597000</v>
      </c>
      <c r="D79">
        <v>3329490</v>
      </c>
      <c r="E79" t="s">
        <v>51</v>
      </c>
      <c r="F79" t="s">
        <v>51</v>
      </c>
      <c r="G79">
        <v>75</v>
      </c>
      <c r="H79" t="s">
        <v>51</v>
      </c>
      <c r="I79">
        <v>8863455.5623499993</v>
      </c>
      <c r="J79" t="s">
        <v>51</v>
      </c>
      <c r="K79">
        <v>2414.5</v>
      </c>
      <c r="L79">
        <v>2349.9</v>
      </c>
      <c r="M79">
        <v>2343.9</v>
      </c>
      <c r="N79">
        <v>6</v>
      </c>
      <c r="O79">
        <v>64.599999999999994</v>
      </c>
      <c r="P79">
        <v>134775.79999999999</v>
      </c>
      <c r="Q79">
        <v>27575.599999999999</v>
      </c>
      <c r="R79">
        <v>15943.6</v>
      </c>
      <c r="S79">
        <v>181250.6</v>
      </c>
      <c r="T79">
        <v>359545.59999999998</v>
      </c>
      <c r="U79">
        <v>359545.59999999998</v>
      </c>
      <c r="V79">
        <v>8863455.5623499993</v>
      </c>
      <c r="W79">
        <v>4.0564999999999997E-2</v>
      </c>
    </row>
    <row r="80" spans="1:23">
      <c r="A80">
        <v>68</v>
      </c>
      <c r="B80" t="s">
        <v>87</v>
      </c>
      <c r="C80">
        <v>15629600000</v>
      </c>
      <c r="D80">
        <v>975348</v>
      </c>
      <c r="E80" t="s">
        <v>120</v>
      </c>
      <c r="F80" t="s">
        <v>120</v>
      </c>
      <c r="G80">
        <v>96</v>
      </c>
      <c r="H80" t="s">
        <v>7</v>
      </c>
      <c r="I80">
        <v>1562957.56467</v>
      </c>
      <c r="J80" t="s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41010.5</v>
      </c>
      <c r="V80">
        <v>1562957.56467</v>
      </c>
      <c r="W80">
        <v>0</v>
      </c>
    </row>
    <row r="81" spans="1:23">
      <c r="A81">
        <v>40</v>
      </c>
      <c r="B81" t="s">
        <v>87</v>
      </c>
      <c r="C81">
        <v>18379700000</v>
      </c>
      <c r="D81">
        <v>1090420</v>
      </c>
      <c r="E81" t="s">
        <v>114</v>
      </c>
      <c r="F81" t="s">
        <v>114</v>
      </c>
      <c r="G81">
        <v>97</v>
      </c>
      <c r="H81" t="s">
        <v>13</v>
      </c>
      <c r="I81">
        <v>1837970.7114500001</v>
      </c>
      <c r="J81" t="s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73441.100000000006</v>
      </c>
      <c r="V81">
        <v>1837970.7114500001</v>
      </c>
      <c r="W81">
        <v>0</v>
      </c>
    </row>
    <row r="82" spans="1:23">
      <c r="A82">
        <v>0</v>
      </c>
      <c r="B82" t="s">
        <v>87</v>
      </c>
      <c r="C82">
        <v>719492020000</v>
      </c>
      <c r="D82">
        <v>21822.400000000001</v>
      </c>
      <c r="E82" t="s">
        <v>80</v>
      </c>
      <c r="F82" t="s">
        <v>80</v>
      </c>
      <c r="G82">
        <v>77</v>
      </c>
      <c r="H82" t="s">
        <v>80</v>
      </c>
      <c r="I82">
        <v>71949167.003000006</v>
      </c>
      <c r="J82" t="s">
        <v>80</v>
      </c>
      <c r="K82">
        <v>9789.2999999999993</v>
      </c>
      <c r="L82">
        <v>4909.5</v>
      </c>
      <c r="M82">
        <v>1782.7</v>
      </c>
      <c r="N82">
        <v>3126.8</v>
      </c>
      <c r="O82">
        <v>4879.8</v>
      </c>
      <c r="P82">
        <v>46671.9</v>
      </c>
      <c r="Q82">
        <v>8353.2999999999993</v>
      </c>
      <c r="R82">
        <v>20144.099999999999</v>
      </c>
      <c r="S82">
        <v>634662</v>
      </c>
      <c r="T82">
        <v>709831.3</v>
      </c>
      <c r="U82">
        <v>709831.3</v>
      </c>
      <c r="V82">
        <v>71949167.003000006</v>
      </c>
      <c r="W82">
        <v>9.8659999999999998E-3</v>
      </c>
    </row>
    <row r="83" spans="1:23">
      <c r="A83">
        <v>15</v>
      </c>
      <c r="B83" t="s">
        <v>87</v>
      </c>
      <c r="C83">
        <v>683672010000</v>
      </c>
      <c r="D83">
        <v>220047</v>
      </c>
      <c r="E83" t="s">
        <v>110</v>
      </c>
      <c r="F83" t="s">
        <v>110</v>
      </c>
      <c r="G83">
        <v>7114</v>
      </c>
      <c r="H83" t="s">
        <v>79</v>
      </c>
      <c r="I83">
        <v>68367175.650700003</v>
      </c>
      <c r="J83" t="s">
        <v>79</v>
      </c>
      <c r="K83">
        <v>17615.5</v>
      </c>
      <c r="L83">
        <v>16271.6</v>
      </c>
      <c r="M83">
        <v>14887.8</v>
      </c>
      <c r="N83">
        <v>1383.8</v>
      </c>
      <c r="O83">
        <v>1343.9</v>
      </c>
      <c r="P83">
        <v>440564.8</v>
      </c>
      <c r="Q83">
        <v>91690</v>
      </c>
      <c r="R83">
        <v>149219.9</v>
      </c>
      <c r="S83">
        <v>2110593.1</v>
      </c>
      <c r="T83">
        <v>2792067.9</v>
      </c>
      <c r="U83">
        <v>2792067.9</v>
      </c>
      <c r="V83">
        <v>68367175.650700003</v>
      </c>
      <c r="W83">
        <v>4.0839E-2</v>
      </c>
    </row>
    <row r="84" spans="1:23">
      <c r="A84">
        <v>19</v>
      </c>
      <c r="B84" t="s">
        <v>87</v>
      </c>
      <c r="C84">
        <v>36156699000</v>
      </c>
      <c r="D84">
        <v>1417360</v>
      </c>
      <c r="E84" t="s">
        <v>27</v>
      </c>
      <c r="F84" t="s">
        <v>27</v>
      </c>
      <c r="G84">
        <v>78</v>
      </c>
      <c r="H84" t="s">
        <v>27</v>
      </c>
      <c r="I84">
        <v>3615673.0044749998</v>
      </c>
      <c r="J84" t="s">
        <v>27</v>
      </c>
      <c r="K84">
        <v>1513.4</v>
      </c>
      <c r="L84">
        <v>1446.4</v>
      </c>
      <c r="M84">
        <v>1446.4</v>
      </c>
      <c r="N84">
        <v>0</v>
      </c>
      <c r="O84">
        <v>67</v>
      </c>
      <c r="P84">
        <v>95584.4</v>
      </c>
      <c r="Q84">
        <v>20849.3</v>
      </c>
      <c r="R84">
        <v>10773.5</v>
      </c>
      <c r="S84">
        <v>110866.1</v>
      </c>
      <c r="T84">
        <v>238073.4</v>
      </c>
      <c r="U84">
        <v>238073.4</v>
      </c>
      <c r="V84">
        <v>3615673.0044800001</v>
      </c>
      <c r="W84">
        <v>6.5845000000000001E-2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All data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</dc:creator>
  <cp:lastModifiedBy>A. Zimenko</cp:lastModifiedBy>
  <dcterms:created xsi:type="dcterms:W3CDTF">2015-11-25T19:55:57Z</dcterms:created>
  <dcterms:modified xsi:type="dcterms:W3CDTF">2019-03-13T16:21:39Z</dcterms:modified>
</cp:coreProperties>
</file>